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55CF8CD-A559-45E9-A844-6A0305BD70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n Iraqi 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4" l="1"/>
  <c r="F10" i="24" s="1"/>
  <c r="E9" i="24"/>
  <c r="E10" i="24" s="1"/>
  <c r="D9" i="24"/>
  <c r="D10" i="24" s="1"/>
  <c r="F25" i="22"/>
  <c r="E25" i="22"/>
  <c r="D25" i="22"/>
  <c r="F22" i="22"/>
  <c r="E22" i="22"/>
  <c r="D22" i="22"/>
  <c r="F15" i="22"/>
  <c r="E15" i="22"/>
  <c r="D15" i="22"/>
  <c r="F12" i="22"/>
  <c r="E12" i="22"/>
  <c r="D12" i="22"/>
  <c r="F9" i="22"/>
  <c r="E9" i="22"/>
  <c r="D9" i="22"/>
  <c r="D26" i="22" l="1"/>
  <c r="F26" i="22"/>
  <c r="D16" i="22"/>
  <c r="E26" i="22"/>
  <c r="F16" i="22"/>
  <c r="E16" i="22"/>
  <c r="L64" i="16"/>
  <c r="M64" i="16"/>
  <c r="N64" i="16"/>
  <c r="H11" i="15"/>
  <c r="I11" i="15"/>
  <c r="G11" i="15"/>
  <c r="L17" i="16"/>
  <c r="M17" i="16"/>
  <c r="N17" i="16"/>
  <c r="L54" i="16"/>
  <c r="M54" i="16"/>
  <c r="N54" i="16"/>
  <c r="L47" i="16" l="1"/>
  <c r="M47" i="16"/>
  <c r="N47" i="16"/>
  <c r="L39" i="16"/>
  <c r="M39" i="16"/>
  <c r="N39" i="16"/>
  <c r="N57" i="16"/>
  <c r="M57" i="16"/>
  <c r="L57" i="16"/>
  <c r="L43" i="16"/>
  <c r="M43" i="16"/>
  <c r="N43" i="16"/>
  <c r="L80" i="16" l="1"/>
  <c r="M80" i="16"/>
  <c r="N80" i="16"/>
  <c r="L74" i="16"/>
  <c r="M74" i="16"/>
  <c r="N74" i="16"/>
  <c r="I8" i="15"/>
  <c r="I12" i="15" s="1"/>
  <c r="H8" i="15"/>
  <c r="H12" i="15" s="1"/>
  <c r="G8" i="15"/>
  <c r="G12" i="15" s="1"/>
  <c r="N65" i="16" l="1"/>
  <c r="L31" i="16"/>
  <c r="M31" i="16"/>
  <c r="N31" i="16"/>
  <c r="L24" i="16"/>
  <c r="M24" i="16"/>
  <c r="N24" i="16"/>
  <c r="M70" i="16"/>
  <c r="N70" i="16"/>
  <c r="L70" i="16"/>
  <c r="M60" i="16"/>
  <c r="M65" i="16" s="1"/>
  <c r="N60" i="16"/>
  <c r="L60" i="16"/>
  <c r="L21" i="16"/>
  <c r="M21" i="16"/>
  <c r="N21" i="16"/>
  <c r="M83" i="16"/>
  <c r="N83" i="16"/>
  <c r="L83" i="16"/>
  <c r="M86" i="16"/>
  <c r="N86" i="16"/>
  <c r="L86" i="16"/>
  <c r="L65" i="16" l="1"/>
  <c r="N48" i="16"/>
  <c r="L48" i="16"/>
  <c r="M48" i="16"/>
  <c r="N87" i="16"/>
  <c r="L87" i="16"/>
  <c r="M87" i="16"/>
  <c r="M88" i="16" l="1"/>
  <c r="D5" i="12" s="1"/>
  <c r="N88" i="16"/>
  <c r="I5" i="12" s="1"/>
  <c r="L88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<sst xmlns="http://schemas.openxmlformats.org/spreadsheetml/2006/main" count="554" uniqueCount="341">
  <si>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</si>
  <si>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</si>
  <si>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</si>
  <si>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</si>
  <si>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</si>
  <si>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</si>
  <si>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</si>
  <si>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</si>
  <si>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</si>
  <si>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</si>
  <si>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</si>
  <si>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</si>
  <si>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</si>
  <si>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</si>
  <si>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</si>
  <si>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</si>
  <si>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</si>
  <si>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</si>
  <si>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</si>
  <si>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</si>
  <si>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</si>
  <si>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</si>
  <si>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</si>
  <si>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</si>
  <si>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</si>
  <si>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</si>
  <si>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</si>
  <si>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</si>
  <si>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</si>
  <si>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</si>
  <si>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</si>
  <si>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</si>
  <si>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</si>
  <si>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</si>
  <si>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</si>
  <si>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</si>
  <si>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</si>
  <si>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</si>
  <si>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</si>
  <si>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</si>
  <si>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</si>
  <si>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</si>
  <si>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</si>
  <si>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</si>
  <si>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</si>
  <si>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</si>
  <si>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</si>
  <si>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</si>
  <si>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</si>
  <si>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</si>
  <si>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</si>
  <si>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</si>
  <si>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</si>
  <si>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</si>
  <si>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</si>
  <si>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</si>
  <si>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</si>
  <si>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</si>
  <si>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</si>
  <si>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</si>
  <si>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</si>
  <si>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</si>
  <si>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</si>
  <si>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</si>
  <si>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</si>
  <si>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</si>
  <si>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</si>
  <si>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</si>
  <si>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</si>
  <si>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</si>
  <si>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</si>
  <si>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</si>
  <si>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</si>
  <si>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</si>
  <si>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</si>
  <si>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</si>
  <si>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</si>
  <si>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</si>
  <si>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</si>
  <si>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</si>
  <si>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</si>
  <si>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</si>
  <si>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</si>
  <si>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</si>
  <si>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</si>
  <si>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</si>
  <si>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</si>
  <si>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</si>
  <si>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</si>
  <si>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</si>
  <si>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</si>
  <si>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</si>
  <si>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</si>
  <si>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</si>
  <si>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</si>
  <si>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</si>
  <si>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</si>
  <si>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</si>
  <si>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</si>
  <si>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</si>
  <si>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</si>
  <si>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</si>
  <si>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</si>
  <si>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</si>
  <si>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</si>
  <si>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</si>
  <si>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</si>
  <si>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</si>
  <si>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</si>
  <si>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</si>
  <si>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</si>
  <si>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</si>
  <si>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</si>
  <si>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</si>
  <si>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</si>
  <si>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</si>
  <si>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</si>
  <si>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</si>
  <si>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</si>
  <si>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</si>
  <si>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</si>
  <si>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</si>
  <si>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</si>
  <si>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</si>
  <si>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</si>
  <si>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</si>
  <si>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</si>
  <si>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</si>
  <si>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</si>
  <si>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</si>
  <si>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</si>
  <si>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</si>
  <si>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</si>
  <si>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</si>
  <si>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</si>
  <si>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</si>
  <si>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</si>
  <si>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</si>
  <si>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</si>
  <si>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</si>
  <si>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</si>
  <si>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</si>
  <si>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</si>
  <si>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</si>
  <si>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</si>
  <si>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</si>
  <si>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</si>
  <si>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</si>
  <si>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</si>
  <si>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</si>
  <si>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</si>
  <si>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</si>
  <si>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</si>
  <si>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</si>
  <si>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</si>
  <si>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</si>
  <si>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</si>
  <si>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</si>
  <si>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</si>
  <si>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</si>
  <si>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</si>
  <si>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</si>
  <si>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</si>
  <si>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</si>
  <si>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</si>
  <si>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</si>
  <si>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</si>
  <si>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</si>
  <si>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</si>
  <si>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</si>
  <si>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</si>
  <si>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</si>
  <si>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</si>
  <si>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</si>
  <si>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</si>
  <si>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</si>
  <si>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</si>
  <si>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</si>
  <si>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</si>
  <si>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</si>
  <si>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</si>
  <si>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</si>
  <si>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</si>
  <si>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</si>
  <si>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</si>
  <si>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</si>
  <si>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</si>
  <si>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</si>
  <si>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</si>
  <si>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</si>
  <si>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</si>
  <si>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</si>
  <si>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</si>
  <si>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</si>
  <si>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</si>
  <si>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</si>
  <si>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</si>
  <si>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</si>
  <si>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</si>
  <si>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</si>
  <si>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</si>
  <si>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</si>
  <si>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</si>
  <si>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</si>
  <si>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</si>
  <si>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</si>
  <si>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</si>
  <si>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</si>
  <si>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</si>
  <si>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</si>
  <si>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</si>
  <si>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</si>
  <si>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</si>
  <si>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</si>
  <si>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</si>
  <si>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</si>
  <si>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</si>
  <si>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</si>
  <si>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</si>
  <si>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</si>
  <si>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</si>
  <si>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</si>
  <si>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</si>
  <si>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</si>
  <si>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</si>
  <si>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</si>
  <si>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</si>
  <si>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</si>
  <si>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</si>
  <si>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</si>
  <si>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</si>
  <si>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</si>
  <si>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</si>
  <si>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</si>
  <si>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</si>
  <si>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</si>
  <si>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</si>
  <si>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</si>
  <si>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</si>
  <si>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</si>
  <si>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</si>
  <si>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</si>
  <si>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</si>
  <si>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</si>
  <si>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</si>
  <si>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</si>
  <si>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</si>
  <si>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</si>
  <si>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</si>
  <si>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</si>
  <si>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</si>
  <si>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</si>
  <si>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</si>
  <si>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</si>
  <si>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</si>
  <si>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</si>
  <si>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</si>
  <si>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</si>
  <si>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</si>
  <si>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</si>
  <si>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</si>
  <si>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</si>
  <si>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</si>
  <si>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</si>
  <si>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</si>
  <si>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</si>
  <si>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</si>
  <si>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</si>
  <si>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</si>
  <si>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</si>
  <si>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</si>
  <si>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</si>
  <si>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</si>
  <si>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</si>
  <si>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</si>
  <si>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</si>
  <si>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</si>
  <si>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</si>
  <si>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</si>
  <si>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</si>
  <si>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</si>
  <si>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</si>
  <si>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</si>
  <si>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</si>
  <si>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</si>
  <si>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</si>
  <si>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</si>
  <si>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</si>
  <si>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</si>
  <si>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</si>
  <si>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</si>
  <si>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</si>
  <si>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</si>
  <si>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</si>
  <si>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</si>
  <si>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</si>
  <si>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</si>
  <si>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</si>
  <si>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</si>
  <si>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</si>
  <si>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</si>
  <si>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</si>
  <si>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</si>
  <si>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</si>
  <si>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</si>
  <si>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</si>
  <si>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</si>
  <si>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</si>
  <si>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</si>
  <si>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</si>
  <si>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</si>
  <si>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Total Of Money Service Sector</t>
  </si>
  <si>
    <t xml:space="preserve">Total </t>
  </si>
  <si>
    <t>Bulletin No (37)</t>
  </si>
  <si>
    <t>ISX Trading Indices of Wednesday 25/2/2026</t>
  </si>
  <si>
    <t>Wednesday 25/2/2026</t>
  </si>
  <si>
    <t>Second Platform Market Bulletin No (37)</t>
  </si>
  <si>
    <t xml:space="preserve">Regular Market Bulletin No (37) </t>
  </si>
  <si>
    <t xml:space="preserve">Undisclosed Platform Companies Bulletin No (37) </t>
  </si>
  <si>
    <t>Iraq Stock Exchange not trading companies of Wednesday 25/2/2026</t>
  </si>
  <si>
    <t xml:space="preserve">OTC Platform Trading Bulletin No (37) </t>
  </si>
  <si>
    <t>GAM Companies OTC</t>
  </si>
  <si>
    <t>Total Of Industrial Sector</t>
  </si>
  <si>
    <t>Kirkuk producing constructional materials</t>
  </si>
  <si>
    <t>Non Iraqis' Bulletin  Wednesday   Feb   25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</si>
  <si>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</si>
  <si>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</si>
  <si>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</si>
  <si>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</si>
  <si>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</si>
  <si>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</si>
  <si>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Services Sector</t>
  </si>
  <si>
    <t>Total Services sector</t>
  </si>
  <si>
    <t>Industry Sector</t>
  </si>
  <si>
    <t>Total Industry sector</t>
  </si>
  <si>
    <t>Non Iraqi Trading of Regular Market (Sell)</t>
  </si>
  <si>
    <t>Total Agricultural Sector</t>
  </si>
  <si>
    <t xml:space="preserve">Asia cell </t>
  </si>
  <si>
    <t>Total Telecommunication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</si>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</sst>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146" xfId="1" applyFont="1" applyBorder="1" applyAlignment="1">
      <alignment vertical="center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6" xfId="0" applyFont="1" applyFill="1" applyBorder="1" applyAlignment="1">
      <alignment vertical="center" wrapText="1"/>
    </xf>
    <xf numFmtId="0" fontId="83" fillId="60" borderId="146" xfId="0" applyFont="1" applyFill="1" applyBorder="1" applyAlignment="1">
      <alignment horizontal="center" vertical="center" wrapText="1"/>
    </xf>
    <xf numFmtId="1" fontId="85" fillId="4" borderId="146" xfId="1500" applyNumberFormat="1" applyFont="1" applyFill="1" applyBorder="1" applyAlignment="1">
      <alignment horizontal="center" vertical="center" wrapText="1"/>
    </xf>
    <xf numFmtId="167" fontId="85" fillId="60" borderId="146" xfId="1500" applyNumberFormat="1" applyFont="1" applyFill="1" applyBorder="1" applyAlignment="1">
      <alignment horizontal="center" vertical="center" wrapText="1"/>
    </xf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35" xfId="0" applyFont="1" applyBorder="1" applyAlignment="1">
      <alignment vertical="center"/>
    </xf>
    <xf numFmtId="0" fontId="79" fillId="0" borderId="149" xfId="0" applyFont="1" applyBorder="1"/>
    <xf numFmtId="0" fontId="83" fillId="0" borderId="150" xfId="0" applyFont="1" applyBorder="1" applyAlignment="1">
      <alignment vertical="center"/>
    </xf>
    <xf numFmtId="0" fontId="83" fillId="0" borderId="35" xfId="5" applyFont="1" applyBorder="1" applyAlignment="1">
      <alignment vertical="center"/>
    </xf>
    <xf numFmtId="0" fontId="83" fillId="0" borderId="0" xfId="0" applyFont="1" applyAlignment="1">
      <alignment vertical="center"/>
    </xf>
    <xf numFmtId="0" fontId="86" fillId="0" borderId="0" xfId="0" applyFont="1" applyAlignment="1">
      <alignment horizontal="left" vertical="center"/>
    </xf>
    <xf numFmtId="167" fontId="83" fillId="0" borderId="9" xfId="1500" applyNumberFormat="1" applyFont="1" applyBorder="1" applyAlignment="1">
      <alignment vertical="center"/>
    </xf>
    <xf numFmtId="167" fontId="83" fillId="0" borderId="35" xfId="1500" applyNumberFormat="1" applyFont="1" applyBorder="1" applyAlignment="1">
      <alignment vertical="center"/>
    </xf>
    <xf numFmtId="167" fontId="79" fillId="0" borderId="149" xfId="1500" applyNumberFormat="1" applyFont="1" applyBorder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7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6" xfId="0" applyFont="1" applyFill="1" applyBorder="1" applyAlignment="1">
      <alignment vertical="center" wrapText="1"/>
    </xf>
    <xf numFmtId="1" fontId="83" fillId="4" borderId="146" xfId="1500" applyNumberFormat="1" applyFont="1" applyFill="1" applyBorder="1" applyAlignment="1">
      <alignment horizontal="center" vertical="center" wrapText="1"/>
    </xf>
    <xf numFmtId="167" fontId="83" fillId="60" borderId="146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78" fillId="0" borderId="0" xfId="1500" applyNumberFormat="1" applyFont="1"/>
    <xf numFmtId="0" fontId="85" fillId="4" borderId="9" xfId="0" applyFont="1" applyFill="1" applyBorder="1" applyAlignment="1">
      <alignment vertical="center" wrapText="1"/>
    </xf>
    <xf numFmtId="0" fontId="83" fillId="60" borderId="9" xfId="0" applyFont="1" applyFill="1" applyBorder="1" applyAlignment="1">
      <alignment horizontal="center" vertical="center" wrapText="1"/>
    </xf>
    <xf numFmtId="1" fontId="85" fillId="4" borderId="9" xfId="1500" applyNumberFormat="1" applyFont="1" applyFill="1" applyBorder="1" applyAlignment="1">
      <alignment horizontal="center" vertical="center" wrapText="1"/>
    </xf>
    <xf numFmtId="167" fontId="85" fillId="60" borderId="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9" xfId="1500" applyNumberFormat="1" applyFont="1" applyBorder="1" applyAlignment="1">
      <alignment vertical="center"/>
    </xf>
    <xf numFmtId="1" fontId="91" fillId="0" borderId="9" xfId="1500" applyNumberFormat="1" applyFont="1" applyBorder="1" applyAlignment="1">
      <alignment horizontal="center" vertical="center"/>
    </xf>
    <xf numFmtId="0" fontId="92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3" fillId="0" borderId="35" xfId="0" applyFont="1" applyBorder="1" applyAlignment="1">
      <alignment horizontal="left" vertical="center"/>
    </xf>
    <xf numFmtId="0" fontId="83" fillId="0" borderId="149" xfId="0" applyFont="1" applyBorder="1" applyAlignment="1">
      <alignment horizontal="left" vertical="center"/>
    </xf>
    <xf numFmtId="167" fontId="83" fillId="0" borderId="35" xfId="1500" applyNumberFormat="1" applyFont="1" applyBorder="1" applyAlignment="1">
      <alignment horizontal="center" vertical="center"/>
    </xf>
    <xf numFmtId="167" fontId="83" fillId="0" borderId="148" xfId="1500" applyNumberFormat="1" applyFont="1" applyBorder="1" applyAlignment="1">
      <alignment horizontal="center" vertical="center"/>
    </xf>
    <xf numFmtId="167" fontId="83" fillId="0" borderId="149" xfId="1500" applyNumberFormat="1" applyFont="1" applyBorder="1" applyAlignment="1">
      <alignment horizontal="center" vertical="center"/>
    </xf>
    <xf numFmtId="167" fontId="83" fillId="0" borderId="35" xfId="1500" applyNumberFormat="1" applyFont="1" applyBorder="1" applyAlignment="1">
      <alignment horizontal="left" vertical="center"/>
    </xf>
    <xf numFmtId="167" fontId="83" fillId="0" borderId="149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35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28576</xdr:rowOff>
    </xdr:from>
    <xdr:to>
      <xdr:col>7</xdr:col>
      <xdr:colOff>152400</xdr:colOff>
      <xdr:row>19</xdr:row>
      <xdr:rowOff>542926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B634E1-EBD3-DD7F-2778-9244665AC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981576"/>
          <a:ext cx="6219824" cy="2952750"/>
        </a:xfrm>
        <a:prstGeom prst="rect">
          <a:avLst/>
        </a:prstGeom>
      </xdr:spPr>
    </xdr:pic>
    <xdr:clientData/>
  </xdr:twoCellAnchor>
  <xdr:twoCellAnchor editAs="oneCell">
    <xdr:from>
      <xdr:col>7</xdr:col>
      <xdr:colOff>161925</xdr:colOff>
      <xdr:row>15</xdr:row>
      <xdr:rowOff>28575</xdr:rowOff>
    </xdr:from>
    <xdr:to>
      <xdr:col>13</xdr:col>
      <xdr:colOff>2476501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DCA418-ED38-C95C-6C9D-CCBF80988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53200" y="4981575"/>
          <a:ext cx="5753101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142875</xdr:colOff>
      <xdr:row>5</xdr:row>
      <xdr:rowOff>304800</xdr:rowOff>
    </xdr:from>
    <xdr:to>
      <xdr:col>13</xdr:col>
      <xdr:colOff>2476500</xdr:colOff>
      <xdr:row>14</xdr:row>
      <xdr:rowOff>266700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E705A74-4F81-7556-D5F3-F21914D79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50" y="2114550"/>
          <a:ext cx="3371850" cy="2790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9525</xdr:colOff>
      <xdr:row>29</xdr:row>
      <xdr:rowOff>9526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0FE13D-2D89-72A4-FF8C-29DC9E6BC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67275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0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F9F7C4-5B38-BC8A-95D3-4B81D123E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19675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1</xdr:row>
      <xdr:rowOff>27666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30873</xdr:rowOff>
    </xdr:from>
    <xdr:to>
      <xdr:col>13</xdr:col>
      <xdr:colOff>1504340</xdr:colOff>
      <xdr:row>48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1</xdr:rowOff>
    </xdr:from>
    <xdr:to>
      <xdr:col>5</xdr:col>
      <xdr:colOff>1152525</xdr:colOff>
      <xdr:row>4</xdr:row>
      <xdr:rowOff>161035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948A946-DF2E-46B8-BFF5-14D9F6E6F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5025" y="1"/>
          <a:ext cx="1123950" cy="1075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1276351</xdr:colOff>
      <xdr:row>0</xdr:row>
      <xdr:rowOff>1</xdr:rowOff>
    </xdr:from>
    <xdr:to>
      <xdr:col>5</xdr:col>
      <xdr:colOff>1152526</xdr:colOff>
      <xdr:row>4</xdr:row>
      <xdr:rowOff>179605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E75786B-5E64-4911-B24D-6129BCB36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6" y="1"/>
          <a:ext cx="1162050" cy="1094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R15" sqref="R1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6" t="s">
        <v>0</v>
      </c>
      <c r="C1" s="187"/>
      <c r="D1" s="188"/>
      <c r="E1" s="189"/>
      <c r="F1" s="190"/>
      <c r="G1" s="190"/>
      <c r="H1" s="190"/>
      <c r="I1" s="190"/>
      <c r="J1" s="190"/>
      <c r="K1" s="191"/>
      <c r="L1" s="19"/>
      <c r="M1" s="19"/>
      <c r="N1" s="19"/>
    </row>
    <row r="2" spans="2:16" ht="30" customHeight="1">
      <c r="B2" s="199" t="s">
        <v>313</v>
      </c>
      <c r="C2" s="200"/>
      <c r="D2" s="20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2" t="s">
        <v>314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5" t="s">
        <v>63</v>
      </c>
      <c r="C5" s="196"/>
      <c r="D5" s="197">
        <f>'Bullient '!M88+OTC!H12</f>
        <v>1583611269</v>
      </c>
      <c r="E5" s="198"/>
      <c r="F5" s="23"/>
      <c r="G5" s="195" t="s">
        <v>64</v>
      </c>
      <c r="H5" s="196"/>
      <c r="I5" s="197">
        <f>'Bullient '!N88+OTC!I12</f>
        <v>727471669.73000014</v>
      </c>
      <c r="J5" s="198"/>
      <c r="K5" s="24"/>
      <c r="L5" s="195" t="s">
        <v>8</v>
      </c>
      <c r="M5" s="196"/>
      <c r="N5" s="25">
        <f>'Bullient '!L88+OTC!G12</f>
        <v>920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2"/>
      <c r="L6" s="203"/>
      <c r="M6" s="204"/>
      <c r="N6" s="28"/>
      <c r="O6" s="32"/>
    </row>
    <row r="7" spans="2:16" ht="24.95" customHeight="1">
      <c r="B7" s="205" t="s">
        <v>1</v>
      </c>
      <c r="C7" s="206"/>
      <c r="D7" s="207"/>
      <c r="E7" s="29">
        <v>962.36</v>
      </c>
      <c r="F7" s="30"/>
      <c r="G7" s="205" t="s">
        <v>5</v>
      </c>
      <c r="H7" s="206"/>
      <c r="I7" s="207"/>
      <c r="J7" s="29">
        <v>1226.8800000000001</v>
      </c>
      <c r="K7" s="174"/>
      <c r="L7" s="175"/>
      <c r="M7" s="176"/>
      <c r="N7" s="18"/>
      <c r="O7" s="32"/>
    </row>
    <row r="8" spans="2:16" ht="24.95" customHeight="1">
      <c r="B8" s="205" t="s">
        <v>2</v>
      </c>
      <c r="C8" s="206"/>
      <c r="D8" s="207"/>
      <c r="E8" s="29">
        <v>962.57</v>
      </c>
      <c r="F8" s="31"/>
      <c r="G8" s="205" t="s">
        <v>6</v>
      </c>
      <c r="H8" s="206"/>
      <c r="I8" s="207"/>
      <c r="J8" s="29">
        <v>1234.78</v>
      </c>
      <c r="K8" s="174"/>
      <c r="L8" s="175"/>
      <c r="M8" s="176"/>
      <c r="N8" s="18"/>
      <c r="O8" s="32"/>
    </row>
    <row r="9" spans="2:16" ht="24.95" customHeight="1">
      <c r="B9" s="180" t="s">
        <v>3</v>
      </c>
      <c r="C9" s="181"/>
      <c r="D9" s="182"/>
      <c r="E9" s="125">
        <f>((E7/E8)-1)*100</f>
        <v>-2.1816595156720631E-2</v>
      </c>
      <c r="F9" s="31"/>
      <c r="G9" s="180" t="s">
        <v>3</v>
      </c>
      <c r="H9" s="181"/>
      <c r="I9" s="182"/>
      <c r="J9" s="125">
        <f>((J7/J8)-1)*100</f>
        <v>-0.63979008406355176</v>
      </c>
      <c r="K9" s="174"/>
      <c r="L9" s="175"/>
      <c r="M9" s="176"/>
      <c r="N9" s="18"/>
    </row>
    <row r="10" spans="2:16" ht="24.95" customHeight="1">
      <c r="B10" s="180" t="s">
        <v>4</v>
      </c>
      <c r="C10" s="181"/>
      <c r="D10" s="182"/>
      <c r="E10" s="125">
        <f>E7-E8</f>
        <v>-0.21000000000003638</v>
      </c>
      <c r="F10" s="21"/>
      <c r="G10" s="180" t="s">
        <v>4</v>
      </c>
      <c r="H10" s="181"/>
      <c r="I10" s="182"/>
      <c r="J10" s="125">
        <f>J7-J8</f>
        <v>-7.8999999999998636</v>
      </c>
      <c r="K10" s="174"/>
      <c r="L10" s="175"/>
      <c r="M10" s="17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8"/>
      <c r="L11" s="175"/>
      <c r="M11" s="176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11</v>
      </c>
      <c r="K12" s="174"/>
      <c r="L12" s="175"/>
      <c r="M12" s="176"/>
      <c r="N12" s="18"/>
      <c r="O12" s="32"/>
      <c r="P12" s="32"/>
    </row>
    <row r="13" spans="2:16" ht="24.95" customHeight="1">
      <c r="B13" s="37" t="s">
        <v>69</v>
      </c>
      <c r="C13" s="38">
        <v>46</v>
      </c>
      <c r="D13" s="39" t="s">
        <v>65</v>
      </c>
      <c r="E13" s="38">
        <v>2</v>
      </c>
      <c r="F13" s="30"/>
      <c r="G13" s="177" t="s">
        <v>67</v>
      </c>
      <c r="H13" s="178"/>
      <c r="I13" s="179"/>
      <c r="J13" s="38">
        <v>12</v>
      </c>
      <c r="K13" s="174"/>
      <c r="L13" s="175"/>
      <c r="M13" s="176"/>
      <c r="N13" s="18"/>
      <c r="O13" s="32"/>
      <c r="P13" s="32"/>
    </row>
    <row r="14" spans="2:16" ht="24.95" customHeight="1">
      <c r="B14" s="180" t="s">
        <v>82</v>
      </c>
      <c r="C14" s="181" t="s">
        <v>10</v>
      </c>
      <c r="D14" s="182" t="s">
        <v>10</v>
      </c>
      <c r="E14" s="38">
        <v>0</v>
      </c>
      <c r="F14" s="21"/>
      <c r="G14" s="183" t="s">
        <v>68</v>
      </c>
      <c r="H14" s="184"/>
      <c r="I14" s="185"/>
      <c r="J14" s="38">
        <v>14</v>
      </c>
      <c r="K14" s="174"/>
      <c r="L14" s="175"/>
      <c r="M14" s="176"/>
      <c r="N14" s="26"/>
      <c r="O14" s="32"/>
      <c r="P14" s="32"/>
    </row>
    <row r="15" spans="2:16" ht="24.95" customHeight="1">
      <c r="B15" s="180" t="s">
        <v>66</v>
      </c>
      <c r="C15" s="181" t="s">
        <v>11</v>
      </c>
      <c r="D15" s="182" t="s">
        <v>11</v>
      </c>
      <c r="E15" s="41">
        <v>10</v>
      </c>
      <c r="F15" s="18"/>
      <c r="G15" s="180" t="s">
        <v>321</v>
      </c>
      <c r="H15" s="181" t="s">
        <v>10</v>
      </c>
      <c r="I15" s="182" t="s">
        <v>10</v>
      </c>
      <c r="J15" s="38">
        <v>1</v>
      </c>
      <c r="K15" s="21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1"/>
      <c r="H16" s="21"/>
      <c r="I16" s="21"/>
      <c r="J16" s="21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72" t="s">
        <v>12</v>
      </c>
      <c r="B21" s="173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  <mergeCell ref="G15:I15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6" zoomScaleNormal="100" workbookViewId="0">
      <selection activeCell="J31" sqref="J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315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259</v>
      </c>
      <c r="D6" s="83">
        <v>12.65</v>
      </c>
      <c r="E6" s="98">
        <v>15</v>
      </c>
      <c r="F6" s="86">
        <v>88000</v>
      </c>
      <c r="G6" s="42"/>
      <c r="H6" s="46" t="s">
        <v>157</v>
      </c>
      <c r="I6" s="83">
        <v>1.25</v>
      </c>
      <c r="J6" s="99">
        <v>-7.41</v>
      </c>
      <c r="K6" s="86">
        <v>7952</v>
      </c>
      <c r="L6" s="1"/>
      <c r="M6" s="1"/>
    </row>
    <row r="7" spans="1:14" s="49" customFormat="1" ht="17.100000000000001" customHeight="1">
      <c r="A7" s="42"/>
      <c r="B7" s="42"/>
      <c r="C7" s="46" t="s">
        <v>297</v>
      </c>
      <c r="D7" s="83">
        <v>0.13</v>
      </c>
      <c r="E7" s="98">
        <v>8.33</v>
      </c>
      <c r="F7" s="86">
        <v>60000000</v>
      </c>
      <c r="G7" s="42"/>
      <c r="H7" s="46" t="s">
        <v>280</v>
      </c>
      <c r="I7" s="83">
        <v>6.5</v>
      </c>
      <c r="J7" s="99">
        <v>-7.14</v>
      </c>
      <c r="K7" s="86">
        <v>57810</v>
      </c>
      <c r="L7" s="1"/>
    </row>
    <row r="8" spans="1:14" s="49" customFormat="1" ht="17.100000000000001" customHeight="1">
      <c r="A8" s="42"/>
      <c r="B8" s="42"/>
      <c r="C8" s="46" t="s">
        <v>304</v>
      </c>
      <c r="D8" s="83">
        <v>2.06</v>
      </c>
      <c r="E8" s="98">
        <v>4.57</v>
      </c>
      <c r="F8" s="86">
        <v>893390</v>
      </c>
      <c r="G8" s="42"/>
      <c r="H8" s="46" t="s">
        <v>114</v>
      </c>
      <c r="I8" s="83">
        <v>1.31</v>
      </c>
      <c r="J8" s="99">
        <v>-4.38</v>
      </c>
      <c r="K8" s="86">
        <v>31418</v>
      </c>
    </row>
    <row r="9" spans="1:14" s="49" customFormat="1" ht="17.100000000000001" customHeight="1">
      <c r="A9" s="42"/>
      <c r="B9" s="42"/>
      <c r="C9" s="46" t="s">
        <v>197</v>
      </c>
      <c r="D9" s="83">
        <v>0.33</v>
      </c>
      <c r="E9" s="98">
        <v>3.13</v>
      </c>
      <c r="F9" s="86">
        <v>107631127</v>
      </c>
      <c r="G9" s="42"/>
      <c r="H9" s="46" t="s">
        <v>244</v>
      </c>
      <c r="I9" s="83">
        <v>0.88</v>
      </c>
      <c r="J9" s="99">
        <v>-4.3499999999999996</v>
      </c>
      <c r="K9" s="86">
        <v>2259</v>
      </c>
    </row>
    <row r="10" spans="1:14" s="49" customFormat="1" ht="17.100000000000001" customHeight="1">
      <c r="A10" s="42"/>
      <c r="B10" s="42"/>
      <c r="C10" s="46" t="s">
        <v>138</v>
      </c>
      <c r="D10" s="83">
        <v>0.68</v>
      </c>
      <c r="E10" s="98">
        <v>3.03</v>
      </c>
      <c r="F10" s="86">
        <v>13531719</v>
      </c>
      <c r="G10" s="42"/>
      <c r="H10" s="46" t="s">
        <v>271</v>
      </c>
      <c r="I10" s="83">
        <v>101</v>
      </c>
      <c r="J10" s="99">
        <v>-3.81</v>
      </c>
      <c r="K10" s="86">
        <v>5100</v>
      </c>
    </row>
    <row r="11" spans="1:14" s="49" customFormat="1" ht="33" customHeight="1">
      <c r="A11" s="42"/>
      <c r="B11" s="42"/>
      <c r="C11" s="210" t="s">
        <v>62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107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254</v>
      </c>
      <c r="D15" s="83">
        <v>0.2</v>
      </c>
      <c r="E15" s="84">
        <v>0</v>
      </c>
      <c r="F15" s="86">
        <v>495000000</v>
      </c>
      <c r="G15" s="1"/>
      <c r="H15" s="46" t="s">
        <v>227</v>
      </c>
      <c r="I15" s="83">
        <v>3.14</v>
      </c>
      <c r="J15" s="84">
        <v>-0.32</v>
      </c>
      <c r="K15" s="86">
        <v>113984094.48999999</v>
      </c>
    </row>
    <row r="16" spans="1:14" ht="17.100000000000001" customHeight="1">
      <c r="A16" s="42"/>
      <c r="B16" s="42"/>
      <c r="C16" s="46" t="s">
        <v>178</v>
      </c>
      <c r="D16" s="83">
        <v>0.14000000000000001</v>
      </c>
      <c r="E16" s="84">
        <v>0</v>
      </c>
      <c r="F16" s="86">
        <v>450349400</v>
      </c>
      <c r="G16" s="1"/>
      <c r="H16" s="46" t="s">
        <v>84</v>
      </c>
      <c r="I16" s="83">
        <v>2.06</v>
      </c>
      <c r="J16" s="84">
        <v>0</v>
      </c>
      <c r="K16" s="86">
        <v>107021545.36</v>
      </c>
    </row>
    <row r="17" spans="1:11" ht="17.100000000000001" customHeight="1">
      <c r="A17" s="42"/>
      <c r="B17" s="42"/>
      <c r="C17" s="46" t="s">
        <v>197</v>
      </c>
      <c r="D17" s="83">
        <v>0.33</v>
      </c>
      <c r="E17" s="84">
        <v>3.13</v>
      </c>
      <c r="F17" s="86">
        <v>107631127</v>
      </c>
      <c r="G17" s="1"/>
      <c r="H17" s="46" t="s">
        <v>254</v>
      </c>
      <c r="I17" s="83">
        <v>0.2</v>
      </c>
      <c r="J17" s="84">
        <v>0</v>
      </c>
      <c r="K17" s="86">
        <v>99000000</v>
      </c>
    </row>
    <row r="18" spans="1:11" ht="17.100000000000001" customHeight="1">
      <c r="A18" s="42"/>
      <c r="B18" s="42"/>
      <c r="C18" s="46" t="s">
        <v>270</v>
      </c>
      <c r="D18" s="83">
        <v>0.21</v>
      </c>
      <c r="E18" s="84">
        <v>0</v>
      </c>
      <c r="F18" s="86">
        <v>104261348</v>
      </c>
      <c r="G18" s="1"/>
      <c r="H18" s="46" t="s">
        <v>178</v>
      </c>
      <c r="I18" s="83">
        <v>0.14000000000000001</v>
      </c>
      <c r="J18" s="84">
        <v>0</v>
      </c>
      <c r="K18" s="86">
        <v>58557922</v>
      </c>
    </row>
    <row r="19" spans="1:11" ht="16.5" customHeight="1">
      <c r="A19" s="42"/>
      <c r="B19" s="42"/>
      <c r="C19" s="46" t="s">
        <v>297</v>
      </c>
      <c r="D19" s="83">
        <v>0.13</v>
      </c>
      <c r="E19" s="84">
        <v>8.33</v>
      </c>
      <c r="F19" s="86">
        <v>60000000</v>
      </c>
      <c r="G19" s="1"/>
      <c r="H19" s="46" t="s">
        <v>238</v>
      </c>
      <c r="I19" s="83">
        <v>4.96</v>
      </c>
      <c r="J19" s="84">
        <v>1.64</v>
      </c>
      <c r="K19" s="86">
        <v>51031652.530000001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2"/>
  <sheetViews>
    <sheetView zoomScale="115" zoomScaleNormal="115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32" t="s">
        <v>317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4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35" t="s">
        <v>29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7"/>
    </row>
    <row r="4" spans="1:14" ht="14.1" customHeight="1">
      <c r="A4" s="58"/>
      <c r="B4" s="46" t="s">
        <v>294</v>
      </c>
      <c r="C4" s="59" t="s">
        <v>293</v>
      </c>
      <c r="D4" s="63">
        <v>0.24</v>
      </c>
      <c r="E4" s="83">
        <v>0.24</v>
      </c>
      <c r="F4" s="83">
        <v>0.24</v>
      </c>
      <c r="G4" s="88">
        <v>0.24</v>
      </c>
      <c r="H4" s="88">
        <v>0.24</v>
      </c>
      <c r="I4" s="83">
        <v>0.24</v>
      </c>
      <c r="J4" s="83">
        <v>0.24</v>
      </c>
      <c r="K4" s="105">
        <v>0</v>
      </c>
      <c r="L4" s="85">
        <v>3</v>
      </c>
      <c r="M4" s="86">
        <v>11000000</v>
      </c>
      <c r="N4" s="86">
        <v>2640000</v>
      </c>
    </row>
    <row r="5" spans="1:14" ht="14.1" customHeight="1">
      <c r="A5" s="58"/>
      <c r="B5" s="46" t="s">
        <v>227</v>
      </c>
      <c r="C5" s="59" t="s">
        <v>228</v>
      </c>
      <c r="D5" s="63">
        <v>3.15</v>
      </c>
      <c r="E5" s="83">
        <v>3.16</v>
      </c>
      <c r="F5" s="83">
        <v>3.14</v>
      </c>
      <c r="G5" s="88">
        <v>3.15</v>
      </c>
      <c r="H5" s="88">
        <v>3.15</v>
      </c>
      <c r="I5" s="83">
        <v>3.14</v>
      </c>
      <c r="J5" s="83">
        <v>3.15</v>
      </c>
      <c r="K5" s="105">
        <v>-0.32</v>
      </c>
      <c r="L5" s="85">
        <v>69</v>
      </c>
      <c r="M5" s="86">
        <v>36183525</v>
      </c>
      <c r="N5" s="86">
        <v>113984094.48999999</v>
      </c>
    </row>
    <row r="6" spans="1:14" ht="14.1" customHeight="1">
      <c r="A6" s="58"/>
      <c r="B6" s="46" t="s">
        <v>138</v>
      </c>
      <c r="C6" s="59" t="s">
        <v>139</v>
      </c>
      <c r="D6" s="63">
        <v>0.68</v>
      </c>
      <c r="E6" s="83">
        <v>0.69</v>
      </c>
      <c r="F6" s="83">
        <v>0.68</v>
      </c>
      <c r="G6" s="88">
        <v>0.69</v>
      </c>
      <c r="H6" s="88">
        <v>0.67</v>
      </c>
      <c r="I6" s="83">
        <v>0.68</v>
      </c>
      <c r="J6" s="83">
        <v>0.66</v>
      </c>
      <c r="K6" s="105">
        <v>3.03</v>
      </c>
      <c r="L6" s="85">
        <v>16</v>
      </c>
      <c r="M6" s="86">
        <v>13531719</v>
      </c>
      <c r="N6" s="86">
        <v>9286586.4199999999</v>
      </c>
    </row>
    <row r="7" spans="1:14" ht="14.1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05">
        <v>0</v>
      </c>
      <c r="L7" s="85">
        <v>2</v>
      </c>
      <c r="M7" s="86">
        <v>10000000</v>
      </c>
      <c r="N7" s="86">
        <v>2200000</v>
      </c>
    </row>
    <row r="8" spans="1:14" ht="14.1" customHeight="1">
      <c r="A8" s="58"/>
      <c r="B8" s="46" t="s">
        <v>197</v>
      </c>
      <c r="C8" s="59" t="s">
        <v>198</v>
      </c>
      <c r="D8" s="63">
        <v>0.32</v>
      </c>
      <c r="E8" s="83">
        <v>0.33</v>
      </c>
      <c r="F8" s="83">
        <v>0.32</v>
      </c>
      <c r="G8" s="88">
        <v>0.32</v>
      </c>
      <c r="H8" s="88">
        <v>0.32</v>
      </c>
      <c r="I8" s="83">
        <v>0.33</v>
      </c>
      <c r="J8" s="83">
        <v>0.32</v>
      </c>
      <c r="K8" s="105">
        <v>3.13</v>
      </c>
      <c r="L8" s="85">
        <v>21</v>
      </c>
      <c r="M8" s="86">
        <v>107631127</v>
      </c>
      <c r="N8" s="86">
        <v>34611970.640000001</v>
      </c>
    </row>
    <row r="9" spans="1:14" ht="14.1" customHeight="1">
      <c r="A9" s="58"/>
      <c r="B9" s="46" t="s">
        <v>270</v>
      </c>
      <c r="C9" s="59" t="s">
        <v>269</v>
      </c>
      <c r="D9" s="63">
        <v>0.22</v>
      </c>
      <c r="E9" s="83">
        <v>0.22</v>
      </c>
      <c r="F9" s="83">
        <v>0.21</v>
      </c>
      <c r="G9" s="88">
        <v>0.21</v>
      </c>
      <c r="H9" s="88">
        <v>0.21</v>
      </c>
      <c r="I9" s="83">
        <v>0.21</v>
      </c>
      <c r="J9" s="83">
        <v>0.21</v>
      </c>
      <c r="K9" s="105">
        <v>0</v>
      </c>
      <c r="L9" s="85">
        <v>31</v>
      </c>
      <c r="M9" s="86">
        <v>104261348</v>
      </c>
      <c r="N9" s="86">
        <v>22048525.690000001</v>
      </c>
    </row>
    <row r="10" spans="1:14" ht="14.1" customHeight="1">
      <c r="A10" s="58"/>
      <c r="B10" s="46" t="s">
        <v>248</v>
      </c>
      <c r="C10" s="59" t="s">
        <v>249</v>
      </c>
      <c r="D10" s="63">
        <v>1</v>
      </c>
      <c r="E10" s="97">
        <v>1</v>
      </c>
      <c r="F10" s="97">
        <v>1</v>
      </c>
      <c r="G10" s="97">
        <v>1</v>
      </c>
      <c r="H10" s="97">
        <v>1</v>
      </c>
      <c r="I10" s="97">
        <v>1</v>
      </c>
      <c r="J10" s="97">
        <v>1.01</v>
      </c>
      <c r="K10" s="100">
        <v>-0.99</v>
      </c>
      <c r="L10" s="101">
        <v>3</v>
      </c>
      <c r="M10" s="102">
        <v>3049701</v>
      </c>
      <c r="N10" s="102">
        <v>3049701</v>
      </c>
    </row>
    <row r="11" spans="1:14" ht="14.1" customHeight="1">
      <c r="A11" s="58"/>
      <c r="B11" s="46" t="s">
        <v>157</v>
      </c>
      <c r="C11" s="59" t="s">
        <v>158</v>
      </c>
      <c r="D11" s="63">
        <v>1.25</v>
      </c>
      <c r="E11" s="97">
        <v>1.25</v>
      </c>
      <c r="F11" s="97">
        <v>1.25</v>
      </c>
      <c r="G11" s="97">
        <v>1.25</v>
      </c>
      <c r="H11" s="97">
        <v>1.39</v>
      </c>
      <c r="I11" s="97">
        <v>1.25</v>
      </c>
      <c r="J11" s="97">
        <v>1.35</v>
      </c>
      <c r="K11" s="100">
        <v>-7.41</v>
      </c>
      <c r="L11" s="101">
        <v>1</v>
      </c>
      <c r="M11" s="102">
        <v>7952</v>
      </c>
      <c r="N11" s="102">
        <v>9940</v>
      </c>
    </row>
    <row r="12" spans="1:14" ht="14.1" customHeight="1">
      <c r="A12" s="58"/>
      <c r="B12" s="46" t="s">
        <v>297</v>
      </c>
      <c r="C12" s="59" t="s">
        <v>296</v>
      </c>
      <c r="D12" s="63">
        <v>0.13</v>
      </c>
      <c r="E12" s="83">
        <v>0.13</v>
      </c>
      <c r="F12" s="83">
        <v>0.13</v>
      </c>
      <c r="G12" s="88">
        <v>0.13</v>
      </c>
      <c r="H12" s="88">
        <v>0.13</v>
      </c>
      <c r="I12" s="83">
        <v>0.13</v>
      </c>
      <c r="J12" s="83">
        <v>0.12</v>
      </c>
      <c r="K12" s="105">
        <v>8.33</v>
      </c>
      <c r="L12" s="85">
        <v>12</v>
      </c>
      <c r="M12" s="86">
        <v>60000000</v>
      </c>
      <c r="N12" s="86">
        <v>7800000</v>
      </c>
    </row>
    <row r="13" spans="1:14" ht="14.1" customHeight="1">
      <c r="A13" s="58"/>
      <c r="B13" s="46" t="s">
        <v>84</v>
      </c>
      <c r="C13" s="59" t="s">
        <v>83</v>
      </c>
      <c r="D13" s="63">
        <v>2.06</v>
      </c>
      <c r="E13" s="83">
        <v>2.06</v>
      </c>
      <c r="F13" s="83">
        <v>2.0499999999999998</v>
      </c>
      <c r="G13" s="88">
        <v>2.06</v>
      </c>
      <c r="H13" s="88">
        <v>2.06</v>
      </c>
      <c r="I13" s="83">
        <v>2.06</v>
      </c>
      <c r="J13" s="83">
        <v>2.06</v>
      </c>
      <c r="K13" s="105">
        <v>0</v>
      </c>
      <c r="L13" s="85">
        <v>94</v>
      </c>
      <c r="M13" s="86">
        <v>52029805</v>
      </c>
      <c r="N13" s="86">
        <v>107021545.36</v>
      </c>
    </row>
    <row r="14" spans="1:14" ht="14.1" customHeight="1">
      <c r="A14" s="58"/>
      <c r="B14" s="46" t="s">
        <v>256</v>
      </c>
      <c r="C14" s="59" t="s">
        <v>255</v>
      </c>
      <c r="D14" s="63">
        <v>4.8</v>
      </c>
      <c r="E14" s="83">
        <v>4.8499999999999996</v>
      </c>
      <c r="F14" s="83">
        <v>4.8</v>
      </c>
      <c r="G14" s="88">
        <v>4.83</v>
      </c>
      <c r="H14" s="88">
        <v>4.8</v>
      </c>
      <c r="I14" s="83">
        <v>4.8499999999999996</v>
      </c>
      <c r="J14" s="83">
        <v>4.8</v>
      </c>
      <c r="K14" s="105">
        <v>1.04</v>
      </c>
      <c r="L14" s="85">
        <v>23</v>
      </c>
      <c r="M14" s="86">
        <v>5088878</v>
      </c>
      <c r="N14" s="86">
        <v>24581016.75</v>
      </c>
    </row>
    <row r="15" spans="1:14" ht="14.1" customHeight="1">
      <c r="A15" s="58"/>
      <c r="B15" s="46" t="s">
        <v>275</v>
      </c>
      <c r="C15" s="59" t="s">
        <v>276</v>
      </c>
      <c r="D15" s="63">
        <v>0.7</v>
      </c>
      <c r="E15" s="83">
        <v>0.7</v>
      </c>
      <c r="F15" s="83">
        <v>0.7</v>
      </c>
      <c r="G15" s="88">
        <v>0.7</v>
      </c>
      <c r="H15" s="88">
        <v>0.7</v>
      </c>
      <c r="I15" s="83">
        <v>0.7</v>
      </c>
      <c r="J15" s="83">
        <v>0.7</v>
      </c>
      <c r="K15" s="105">
        <v>0</v>
      </c>
      <c r="L15" s="85">
        <v>1</v>
      </c>
      <c r="M15" s="86">
        <v>101</v>
      </c>
      <c r="N15" s="86">
        <v>70.7</v>
      </c>
    </row>
    <row r="16" spans="1:14" ht="14.1" customHeight="1">
      <c r="A16" s="58"/>
      <c r="B16" s="46" t="s">
        <v>236</v>
      </c>
      <c r="C16" s="59" t="s">
        <v>237</v>
      </c>
      <c r="D16" s="63">
        <v>0.05</v>
      </c>
      <c r="E16" s="83">
        <v>0.05</v>
      </c>
      <c r="F16" s="83">
        <v>0.05</v>
      </c>
      <c r="G16" s="88">
        <v>0.05</v>
      </c>
      <c r="H16" s="88">
        <v>0.05</v>
      </c>
      <c r="I16" s="83">
        <v>0.05</v>
      </c>
      <c r="J16" s="83">
        <v>0.05</v>
      </c>
      <c r="K16" s="105">
        <v>0</v>
      </c>
      <c r="L16" s="85">
        <v>16</v>
      </c>
      <c r="M16" s="86">
        <v>447592</v>
      </c>
      <c r="N16" s="86">
        <v>22379.599999999999</v>
      </c>
    </row>
    <row r="17" spans="1:14" ht="14.1" customHeight="1">
      <c r="A17" s="58"/>
      <c r="B17" s="218" t="s">
        <v>91</v>
      </c>
      <c r="C17" s="219"/>
      <c r="D17" s="229"/>
      <c r="E17" s="230"/>
      <c r="F17" s="230"/>
      <c r="G17" s="230"/>
      <c r="H17" s="230"/>
      <c r="I17" s="230"/>
      <c r="J17" s="230"/>
      <c r="K17" s="231"/>
      <c r="L17" s="60">
        <f>SUM(L4:L16)</f>
        <v>292</v>
      </c>
      <c r="M17" s="60">
        <f>SUM(M4:M16)</f>
        <v>403231748</v>
      </c>
      <c r="N17" s="61">
        <f>SUM(N4:N16)</f>
        <v>327255830.65000004</v>
      </c>
    </row>
    <row r="18" spans="1:14" ht="14.1" customHeight="1">
      <c r="A18" s="58"/>
      <c r="B18" s="226" t="s">
        <v>30</v>
      </c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8"/>
    </row>
    <row r="19" spans="1:14" ht="14.1" customHeight="1">
      <c r="A19" s="58"/>
      <c r="B19" s="46" t="s">
        <v>132</v>
      </c>
      <c r="C19" s="59" t="s">
        <v>133</v>
      </c>
      <c r="D19" s="63">
        <v>14.9</v>
      </c>
      <c r="E19" s="83">
        <v>14.9</v>
      </c>
      <c r="F19" s="83">
        <v>14.82</v>
      </c>
      <c r="G19" s="88">
        <v>14.85</v>
      </c>
      <c r="H19" s="88">
        <v>14.91</v>
      </c>
      <c r="I19" s="83">
        <v>14.85</v>
      </c>
      <c r="J19" s="83">
        <v>14.9</v>
      </c>
      <c r="K19" s="84">
        <v>-0.34</v>
      </c>
      <c r="L19" s="85">
        <v>59</v>
      </c>
      <c r="M19" s="86">
        <v>2509855</v>
      </c>
      <c r="N19" s="86">
        <v>37266598.469999999</v>
      </c>
    </row>
    <row r="20" spans="1:14" ht="14.1" customHeight="1">
      <c r="A20" s="58"/>
      <c r="B20" s="46" t="s">
        <v>246</v>
      </c>
      <c r="C20" s="59" t="s">
        <v>247</v>
      </c>
      <c r="D20" s="63">
        <v>3.29</v>
      </c>
      <c r="E20" s="83">
        <v>3.3</v>
      </c>
      <c r="F20" s="83">
        <v>3.29</v>
      </c>
      <c r="G20" s="88">
        <v>3.3</v>
      </c>
      <c r="H20" s="88">
        <v>3.3</v>
      </c>
      <c r="I20" s="83">
        <v>3.3</v>
      </c>
      <c r="J20" s="83">
        <v>3.3</v>
      </c>
      <c r="K20" s="105">
        <v>0</v>
      </c>
      <c r="L20" s="85">
        <v>5</v>
      </c>
      <c r="M20" s="86">
        <v>50000</v>
      </c>
      <c r="N20" s="86">
        <v>164750</v>
      </c>
    </row>
    <row r="21" spans="1:14" ht="14.1" customHeight="1">
      <c r="A21" s="58"/>
      <c r="B21" s="218" t="s">
        <v>140</v>
      </c>
      <c r="C21" s="219"/>
      <c r="D21" s="229"/>
      <c r="E21" s="230"/>
      <c r="F21" s="230"/>
      <c r="G21" s="230"/>
      <c r="H21" s="230"/>
      <c r="I21" s="230"/>
      <c r="J21" s="230"/>
      <c r="K21" s="231"/>
      <c r="L21" s="62">
        <f>SUM(L19:L20)</f>
        <v>64</v>
      </c>
      <c r="M21" s="60">
        <f>SUM(M19:M20)</f>
        <v>2559855</v>
      </c>
      <c r="N21" s="48">
        <f>SUM(N19:N20)</f>
        <v>37431348.469999999</v>
      </c>
    </row>
    <row r="22" spans="1:14" ht="14.1" customHeight="1">
      <c r="A22" s="58"/>
      <c r="B22" s="212" t="s">
        <v>96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4"/>
    </row>
    <row r="23" spans="1:14" ht="14.1" customHeight="1">
      <c r="A23" s="58"/>
      <c r="B23" s="46" t="s">
        <v>213</v>
      </c>
      <c r="C23" s="59" t="s">
        <v>214</v>
      </c>
      <c r="D23" s="88">
        <v>0.95</v>
      </c>
      <c r="E23" s="83">
        <v>0.95</v>
      </c>
      <c r="F23" s="83">
        <v>0.95</v>
      </c>
      <c r="G23" s="88">
        <v>0.95</v>
      </c>
      <c r="H23" s="88">
        <v>0.95</v>
      </c>
      <c r="I23" s="83">
        <v>0.95</v>
      </c>
      <c r="J23" s="83">
        <v>0.95</v>
      </c>
      <c r="K23" s="84">
        <v>0</v>
      </c>
      <c r="L23" s="85">
        <v>1</v>
      </c>
      <c r="M23" s="86">
        <v>50000</v>
      </c>
      <c r="N23" s="86">
        <v>47500</v>
      </c>
    </row>
    <row r="24" spans="1:14" ht="14.1" customHeight="1">
      <c r="A24" s="58"/>
      <c r="B24" s="218" t="s">
        <v>295</v>
      </c>
      <c r="C24" s="219"/>
      <c r="D24" s="215"/>
      <c r="E24" s="216"/>
      <c r="F24" s="216"/>
      <c r="G24" s="216"/>
      <c r="H24" s="216"/>
      <c r="I24" s="216"/>
      <c r="J24" s="216"/>
      <c r="K24" s="217"/>
      <c r="L24" s="65">
        <f>SUM(L23:L23)</f>
        <v>1</v>
      </c>
      <c r="M24" s="65">
        <f>SUM(M23:M23)</f>
        <v>50000</v>
      </c>
      <c r="N24" s="65">
        <f>SUM(N23:N23)</f>
        <v>47500</v>
      </c>
    </row>
    <row r="25" spans="1:14" ht="14.1" customHeight="1">
      <c r="A25" s="58"/>
      <c r="B25" s="212" t="s">
        <v>85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4" ht="14.1" customHeight="1">
      <c r="A26" s="58"/>
      <c r="B26" s="46" t="s">
        <v>240</v>
      </c>
      <c r="C26" s="59" t="s">
        <v>241</v>
      </c>
      <c r="D26" s="88">
        <v>22.9</v>
      </c>
      <c r="E26" s="83">
        <v>23</v>
      </c>
      <c r="F26" s="83">
        <v>22.9</v>
      </c>
      <c r="G26" s="88">
        <v>22.94</v>
      </c>
      <c r="H26" s="88">
        <v>22.91</v>
      </c>
      <c r="I26" s="83">
        <v>22.9</v>
      </c>
      <c r="J26" s="83">
        <v>22.9</v>
      </c>
      <c r="K26" s="84">
        <v>0</v>
      </c>
      <c r="L26" s="85">
        <v>19</v>
      </c>
      <c r="M26" s="86">
        <v>421991</v>
      </c>
      <c r="N26" s="86">
        <v>9678795</v>
      </c>
    </row>
    <row r="27" spans="1:14" ht="14.1" customHeight="1">
      <c r="A27" s="58"/>
      <c r="B27" s="46" t="s">
        <v>211</v>
      </c>
      <c r="C27" s="59" t="s">
        <v>212</v>
      </c>
      <c r="D27" s="88">
        <v>4.0999999999999996</v>
      </c>
      <c r="E27" s="83">
        <v>4.0999999999999996</v>
      </c>
      <c r="F27" s="83">
        <v>4.0999999999999996</v>
      </c>
      <c r="G27" s="88">
        <v>4.0999999999999996</v>
      </c>
      <c r="H27" s="88">
        <v>4.0999999999999996</v>
      </c>
      <c r="I27" s="83">
        <v>4.0999999999999996</v>
      </c>
      <c r="J27" s="83">
        <v>4.0999999999999996</v>
      </c>
      <c r="K27" s="84">
        <v>0</v>
      </c>
      <c r="L27" s="85">
        <v>18</v>
      </c>
      <c r="M27" s="86">
        <v>500000</v>
      </c>
      <c r="N27" s="86">
        <v>2050000</v>
      </c>
    </row>
    <row r="28" spans="1:14" ht="14.1" customHeight="1">
      <c r="A28" s="58"/>
      <c r="B28" s="46" t="s">
        <v>98</v>
      </c>
      <c r="C28" s="59" t="s">
        <v>97</v>
      </c>
      <c r="D28" s="88">
        <v>6.92</v>
      </c>
      <c r="E28" s="83">
        <v>6.92</v>
      </c>
      <c r="F28" s="83">
        <v>6.92</v>
      </c>
      <c r="G28" s="88">
        <v>6.92</v>
      </c>
      <c r="H28" s="88">
        <v>6.92</v>
      </c>
      <c r="I28" s="83">
        <v>6.92</v>
      </c>
      <c r="J28" s="83">
        <v>6.92</v>
      </c>
      <c r="K28" s="84">
        <v>0</v>
      </c>
      <c r="L28" s="85">
        <v>2</v>
      </c>
      <c r="M28" s="86">
        <v>2030000</v>
      </c>
      <c r="N28" s="86">
        <v>14047600</v>
      </c>
    </row>
    <row r="29" spans="1:14" ht="14.1" customHeight="1">
      <c r="A29" s="58"/>
      <c r="B29" s="46" t="s">
        <v>166</v>
      </c>
      <c r="C29" s="59" t="s">
        <v>167</v>
      </c>
      <c r="D29" s="88">
        <v>3.2</v>
      </c>
      <c r="E29" s="83">
        <v>3.2</v>
      </c>
      <c r="F29" s="83">
        <v>3.15</v>
      </c>
      <c r="G29" s="88">
        <v>3.18</v>
      </c>
      <c r="H29" s="88">
        <v>3.19</v>
      </c>
      <c r="I29" s="83">
        <v>3.19</v>
      </c>
      <c r="J29" s="83">
        <v>3.2</v>
      </c>
      <c r="K29" s="84">
        <v>-0.31</v>
      </c>
      <c r="L29" s="85">
        <v>7</v>
      </c>
      <c r="M29" s="86">
        <v>413404</v>
      </c>
      <c r="N29" s="86">
        <v>1315142.8</v>
      </c>
    </row>
    <row r="30" spans="1:14" ht="14.1" customHeight="1">
      <c r="A30" s="58"/>
      <c r="B30" s="46" t="s">
        <v>221</v>
      </c>
      <c r="C30" s="59" t="s">
        <v>222</v>
      </c>
      <c r="D30" s="88">
        <v>0.69</v>
      </c>
      <c r="E30" s="83">
        <v>0.69</v>
      </c>
      <c r="F30" s="83">
        <v>0.69</v>
      </c>
      <c r="G30" s="88">
        <v>0.69</v>
      </c>
      <c r="H30" s="88">
        <v>0.69</v>
      </c>
      <c r="I30" s="83">
        <v>0.69</v>
      </c>
      <c r="J30" s="83">
        <v>0.69</v>
      </c>
      <c r="K30" s="84"/>
      <c r="L30" s="85">
        <v>1</v>
      </c>
      <c r="M30" s="86">
        <v>15000</v>
      </c>
      <c r="N30" s="86">
        <v>10350</v>
      </c>
    </row>
    <row r="31" spans="1:14" ht="14.1" customHeight="1">
      <c r="A31" s="58"/>
      <c r="B31" s="218" t="s">
        <v>92</v>
      </c>
      <c r="C31" s="219"/>
      <c r="D31" s="215"/>
      <c r="E31" s="216"/>
      <c r="F31" s="216"/>
      <c r="G31" s="216"/>
      <c r="H31" s="216"/>
      <c r="I31" s="216"/>
      <c r="J31" s="216"/>
      <c r="K31" s="217"/>
      <c r="L31" s="65">
        <f>SUM(L26:L30)</f>
        <v>47</v>
      </c>
      <c r="M31" s="65">
        <f>SUM(M26:M30)</f>
        <v>3380395</v>
      </c>
      <c r="N31" s="65">
        <f>SUM(N26:N30)</f>
        <v>27101887.800000001</v>
      </c>
    </row>
    <row r="32" spans="1:14" ht="14.1" customHeight="1">
      <c r="A32" s="58"/>
      <c r="B32" s="212" t="s">
        <v>86</v>
      </c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  <c r="N32" s="214"/>
    </row>
    <row r="33" spans="1:14" ht="14.1" customHeight="1">
      <c r="A33" s="58"/>
      <c r="B33" s="46" t="s">
        <v>145</v>
      </c>
      <c r="C33" s="59" t="s">
        <v>146</v>
      </c>
      <c r="D33" s="83">
        <v>5.77</v>
      </c>
      <c r="E33" s="83">
        <v>5.79</v>
      </c>
      <c r="F33" s="83">
        <v>5.76</v>
      </c>
      <c r="G33" s="83">
        <v>5.76</v>
      </c>
      <c r="H33" s="83">
        <v>5.77</v>
      </c>
      <c r="I33" s="83">
        <v>5.77</v>
      </c>
      <c r="J33" s="83">
        <v>5.77</v>
      </c>
      <c r="K33" s="84">
        <v>0</v>
      </c>
      <c r="L33" s="85">
        <v>19</v>
      </c>
      <c r="M33" s="86">
        <v>3268497</v>
      </c>
      <c r="N33" s="86">
        <v>18840232.239999998</v>
      </c>
    </row>
    <row r="34" spans="1:14" ht="14.1" customHeight="1">
      <c r="A34" s="58"/>
      <c r="B34" s="46" t="s">
        <v>184</v>
      </c>
      <c r="C34" s="59" t="s">
        <v>185</v>
      </c>
      <c r="D34" s="83">
        <v>2.59</v>
      </c>
      <c r="E34" s="83">
        <v>2.6</v>
      </c>
      <c r="F34" s="83">
        <v>2.59</v>
      </c>
      <c r="G34" s="83">
        <v>2.59</v>
      </c>
      <c r="H34" s="83">
        <v>2.6</v>
      </c>
      <c r="I34" s="83">
        <v>2.6</v>
      </c>
      <c r="J34" s="83">
        <v>2.6</v>
      </c>
      <c r="K34" s="84">
        <v>0</v>
      </c>
      <c r="L34" s="85">
        <v>15</v>
      </c>
      <c r="M34" s="86">
        <v>617884</v>
      </c>
      <c r="N34" s="86">
        <v>1600994.56</v>
      </c>
    </row>
    <row r="35" spans="1:14" ht="14.1" customHeight="1">
      <c r="A35" s="58"/>
      <c r="B35" s="46" t="s">
        <v>174</v>
      </c>
      <c r="C35" s="59" t="s">
        <v>175</v>
      </c>
      <c r="D35" s="83">
        <v>17.5</v>
      </c>
      <c r="E35" s="83">
        <v>17.5</v>
      </c>
      <c r="F35" s="83">
        <v>17.5</v>
      </c>
      <c r="G35" s="83">
        <v>17.5</v>
      </c>
      <c r="H35" s="83">
        <v>17.399999999999999</v>
      </c>
      <c r="I35" s="83">
        <v>17.5</v>
      </c>
      <c r="J35" s="83">
        <v>17.399999999999999</v>
      </c>
      <c r="K35" s="84">
        <v>0.56999999999999995</v>
      </c>
      <c r="L35" s="85">
        <v>9</v>
      </c>
      <c r="M35" s="86">
        <v>540000</v>
      </c>
      <c r="N35" s="86">
        <v>9450000</v>
      </c>
    </row>
    <row r="36" spans="1:14" ht="14.1" customHeight="1">
      <c r="A36" s="58"/>
      <c r="B36" s="46" t="s">
        <v>203</v>
      </c>
      <c r="C36" s="59" t="s">
        <v>204</v>
      </c>
      <c r="D36" s="83">
        <v>1.25</v>
      </c>
      <c r="E36" s="83">
        <v>1.28</v>
      </c>
      <c r="F36" s="83">
        <v>1.25</v>
      </c>
      <c r="G36" s="83">
        <v>1.27</v>
      </c>
      <c r="H36" s="83">
        <v>1.25</v>
      </c>
      <c r="I36" s="83">
        <v>1.25</v>
      </c>
      <c r="J36" s="83">
        <v>1.25</v>
      </c>
      <c r="K36" s="84">
        <v>0</v>
      </c>
      <c r="L36" s="85">
        <v>7</v>
      </c>
      <c r="M36" s="86">
        <v>263413</v>
      </c>
      <c r="N36" s="86">
        <v>334116.92</v>
      </c>
    </row>
    <row r="37" spans="1:14" ht="14.1" customHeight="1">
      <c r="A37" s="58"/>
      <c r="B37" s="46" t="s">
        <v>284</v>
      </c>
      <c r="C37" s="59" t="s">
        <v>285</v>
      </c>
      <c r="D37" s="83">
        <v>2.11</v>
      </c>
      <c r="E37" s="83">
        <v>2.12</v>
      </c>
      <c r="F37" s="83">
        <v>2.04</v>
      </c>
      <c r="G37" s="83">
        <v>2.08</v>
      </c>
      <c r="H37" s="83">
        <v>2.06</v>
      </c>
      <c r="I37" s="83">
        <v>2.04</v>
      </c>
      <c r="J37" s="83">
        <v>2.0499999999999998</v>
      </c>
      <c r="K37" s="84">
        <v>-0.49</v>
      </c>
      <c r="L37" s="85">
        <v>58</v>
      </c>
      <c r="M37" s="86">
        <v>15527242</v>
      </c>
      <c r="N37" s="86">
        <v>32276725.48</v>
      </c>
    </row>
    <row r="38" spans="1:14" ht="14.1" customHeight="1">
      <c r="A38" s="58"/>
      <c r="B38" s="46" t="s">
        <v>201</v>
      </c>
      <c r="C38" s="59" t="s">
        <v>202</v>
      </c>
      <c r="D38" s="83">
        <v>5.3</v>
      </c>
      <c r="E38" s="83">
        <v>5.35</v>
      </c>
      <c r="F38" s="83">
        <v>5.3</v>
      </c>
      <c r="G38" s="83">
        <v>5.35</v>
      </c>
      <c r="H38" s="83">
        <v>5.32</v>
      </c>
      <c r="I38" s="83">
        <v>5.35</v>
      </c>
      <c r="J38" s="83">
        <v>5.3</v>
      </c>
      <c r="K38" s="84">
        <v>0.94</v>
      </c>
      <c r="L38" s="85">
        <v>4</v>
      </c>
      <c r="M38" s="86">
        <v>100142</v>
      </c>
      <c r="N38" s="86">
        <v>535752.6</v>
      </c>
    </row>
    <row r="39" spans="1:14" ht="14.1" customHeight="1">
      <c r="A39" s="58"/>
      <c r="B39" s="218" t="s">
        <v>93</v>
      </c>
      <c r="C39" s="219"/>
      <c r="D39" s="215"/>
      <c r="E39" s="216"/>
      <c r="F39" s="216"/>
      <c r="G39" s="216"/>
      <c r="H39" s="216"/>
      <c r="I39" s="216"/>
      <c r="J39" s="216"/>
      <c r="K39" s="217"/>
      <c r="L39" s="65">
        <f>SUM(L33:L38)</f>
        <v>112</v>
      </c>
      <c r="M39" s="65">
        <f>SUM(M33:M38)</f>
        <v>20317178</v>
      </c>
      <c r="N39" s="65">
        <f>SUM(N33:N38)</f>
        <v>63037821.800000004</v>
      </c>
    </row>
    <row r="40" spans="1:14" ht="14.1" customHeight="1">
      <c r="A40" s="58"/>
      <c r="B40" s="212" t="s">
        <v>31</v>
      </c>
      <c r="C40" s="213"/>
      <c r="D40" s="213"/>
      <c r="E40" s="213"/>
      <c r="F40" s="213"/>
      <c r="G40" s="213"/>
      <c r="H40" s="213"/>
      <c r="I40" s="213"/>
      <c r="J40" s="213"/>
      <c r="K40" s="213"/>
      <c r="L40" s="213"/>
      <c r="M40" s="213"/>
      <c r="N40" s="214"/>
    </row>
    <row r="41" spans="1:14" ht="14.1" customHeight="1">
      <c r="A41" s="58"/>
      <c r="B41" s="46" t="s">
        <v>271</v>
      </c>
      <c r="C41" s="59" t="s">
        <v>272</v>
      </c>
      <c r="D41" s="97">
        <v>105</v>
      </c>
      <c r="E41" s="97">
        <v>105</v>
      </c>
      <c r="F41" s="97">
        <v>101</v>
      </c>
      <c r="G41" s="97">
        <v>101.08</v>
      </c>
      <c r="H41" s="97">
        <v>105</v>
      </c>
      <c r="I41" s="97">
        <v>101</v>
      </c>
      <c r="J41" s="97">
        <v>105</v>
      </c>
      <c r="K41" s="100">
        <v>-3.81</v>
      </c>
      <c r="L41" s="101">
        <v>2</v>
      </c>
      <c r="M41" s="102">
        <v>5100</v>
      </c>
      <c r="N41" s="102">
        <v>515500</v>
      </c>
    </row>
    <row r="42" spans="1:14" ht="14.1" customHeight="1">
      <c r="A42" s="58"/>
      <c r="B42" s="46" t="s">
        <v>259</v>
      </c>
      <c r="C42" s="59" t="s">
        <v>260</v>
      </c>
      <c r="D42" s="97">
        <v>12.65</v>
      </c>
      <c r="E42" s="97">
        <v>12.65</v>
      </c>
      <c r="F42" s="97">
        <v>12.65</v>
      </c>
      <c r="G42" s="97">
        <v>12.65</v>
      </c>
      <c r="H42" s="97">
        <v>11</v>
      </c>
      <c r="I42" s="97">
        <v>12.65</v>
      </c>
      <c r="J42" s="97">
        <v>11</v>
      </c>
      <c r="K42" s="100">
        <v>15</v>
      </c>
      <c r="L42" s="101">
        <v>6</v>
      </c>
      <c r="M42" s="102">
        <v>88000</v>
      </c>
      <c r="N42" s="102">
        <v>1113200</v>
      </c>
    </row>
    <row r="43" spans="1:14" ht="14.1" customHeight="1">
      <c r="A43" s="58"/>
      <c r="B43" s="218" t="s">
        <v>94</v>
      </c>
      <c r="C43" s="219"/>
      <c r="D43" s="223"/>
      <c r="E43" s="224"/>
      <c r="F43" s="224"/>
      <c r="G43" s="224"/>
      <c r="H43" s="224"/>
      <c r="I43" s="224"/>
      <c r="J43" s="224"/>
      <c r="K43" s="225"/>
      <c r="L43" s="64">
        <f>SUM(L41:L42)</f>
        <v>8</v>
      </c>
      <c r="M43" s="61">
        <f>SUM(M41:M42)</f>
        <v>93100</v>
      </c>
      <c r="N43" s="61">
        <f>SUM(N41:N42)</f>
        <v>1628700</v>
      </c>
    </row>
    <row r="44" spans="1:14" ht="14.1" customHeight="1">
      <c r="A44" s="58"/>
      <c r="B44" s="226" t="s">
        <v>87</v>
      </c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8"/>
    </row>
    <row r="45" spans="1:14" ht="14.1" customHeight="1">
      <c r="A45" s="58"/>
      <c r="B45" s="46" t="s">
        <v>280</v>
      </c>
      <c r="C45" s="59" t="s">
        <v>281</v>
      </c>
      <c r="D45" s="63">
        <v>7</v>
      </c>
      <c r="E45" s="97">
        <v>7</v>
      </c>
      <c r="F45" s="97">
        <v>6.5</v>
      </c>
      <c r="G45" s="97">
        <v>6.57</v>
      </c>
      <c r="H45" s="97">
        <v>6.8</v>
      </c>
      <c r="I45" s="97">
        <v>6.5</v>
      </c>
      <c r="J45" s="97">
        <v>7</v>
      </c>
      <c r="K45" s="100">
        <v>-7.14</v>
      </c>
      <c r="L45" s="101">
        <v>5</v>
      </c>
      <c r="M45" s="102">
        <v>57810</v>
      </c>
      <c r="N45" s="102">
        <v>379670</v>
      </c>
    </row>
    <row r="46" spans="1:14" ht="14.1" customHeight="1">
      <c r="A46" s="58"/>
      <c r="B46" s="46" t="s">
        <v>223</v>
      </c>
      <c r="C46" s="59" t="s">
        <v>224</v>
      </c>
      <c r="D46" s="63">
        <v>4.5999999999999996</v>
      </c>
      <c r="E46" s="97">
        <v>4.5999999999999996</v>
      </c>
      <c r="F46" s="97">
        <v>4.5999999999999996</v>
      </c>
      <c r="G46" s="97">
        <v>4.5999999999999996</v>
      </c>
      <c r="H46" s="97">
        <v>4.5999999999999996</v>
      </c>
      <c r="I46" s="97">
        <v>4.5999999999999996</v>
      </c>
      <c r="J46" s="97">
        <v>4.5999999999999996</v>
      </c>
      <c r="K46" s="100">
        <v>0</v>
      </c>
      <c r="L46" s="101">
        <v>1</v>
      </c>
      <c r="M46" s="102">
        <v>5971</v>
      </c>
      <c r="N46" s="102">
        <v>27466.6</v>
      </c>
    </row>
    <row r="47" spans="1:14" ht="14.1" customHeight="1">
      <c r="A47" s="58"/>
      <c r="B47" s="218" t="s">
        <v>231</v>
      </c>
      <c r="C47" s="219"/>
      <c r="D47" s="223"/>
      <c r="E47" s="224"/>
      <c r="F47" s="224"/>
      <c r="G47" s="224"/>
      <c r="H47" s="224"/>
      <c r="I47" s="224"/>
      <c r="J47" s="224"/>
      <c r="K47" s="225"/>
      <c r="L47" s="64">
        <f>SUM(L45:L46)</f>
        <v>6</v>
      </c>
      <c r="M47" s="61">
        <f>SUM(M45:M46)</f>
        <v>63781</v>
      </c>
      <c r="N47" s="61">
        <f>SUM(N45:N46)</f>
        <v>407136.6</v>
      </c>
    </row>
    <row r="48" spans="1:14" s="52" customFormat="1" ht="14.1" customHeight="1">
      <c r="B48" s="66" t="s">
        <v>32</v>
      </c>
      <c r="C48" s="220"/>
      <c r="D48" s="221"/>
      <c r="E48" s="221"/>
      <c r="F48" s="221"/>
      <c r="G48" s="221"/>
      <c r="H48" s="221"/>
      <c r="I48" s="221"/>
      <c r="J48" s="221"/>
      <c r="K48" s="222"/>
      <c r="L48" s="67">
        <f>L47+L43+L39+L31+L21+L17+L24</f>
        <v>530</v>
      </c>
      <c r="M48" s="67">
        <f>M47+M43+M39+M31+M21+M17+M24</f>
        <v>429696057</v>
      </c>
      <c r="N48" s="67">
        <f>N47+N43+N39+N31+N21+N17+N24</f>
        <v>456910225.32000005</v>
      </c>
    </row>
    <row r="49" spans="1:14" s="52" customFormat="1" ht="28.5" customHeight="1">
      <c r="A49" s="51"/>
      <c r="B49" s="232" t="s">
        <v>316</v>
      </c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4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4.1" customHeight="1">
      <c r="B51" s="212" t="s">
        <v>29</v>
      </c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4"/>
    </row>
    <row r="52" spans="1:14" ht="14.1" customHeight="1">
      <c r="A52" s="58"/>
      <c r="B52" s="46" t="s">
        <v>151</v>
      </c>
      <c r="C52" s="59" t="s">
        <v>150</v>
      </c>
      <c r="D52" s="88">
        <v>1</v>
      </c>
      <c r="E52" s="88">
        <v>1</v>
      </c>
      <c r="F52" s="88">
        <v>1</v>
      </c>
      <c r="G52" s="88">
        <v>1</v>
      </c>
      <c r="H52" s="88">
        <v>1</v>
      </c>
      <c r="I52" s="88">
        <v>1</v>
      </c>
      <c r="J52" s="88">
        <v>1</v>
      </c>
      <c r="K52" s="93">
        <v>0</v>
      </c>
      <c r="L52" s="94">
        <v>1</v>
      </c>
      <c r="M52" s="95">
        <v>2000</v>
      </c>
      <c r="N52" s="95">
        <v>2000</v>
      </c>
    </row>
    <row r="53" spans="1:14" ht="14.1" customHeight="1">
      <c r="A53" s="58"/>
      <c r="B53" s="46" t="s">
        <v>254</v>
      </c>
      <c r="C53" s="59" t="s">
        <v>253</v>
      </c>
      <c r="D53" s="88">
        <v>0.2</v>
      </c>
      <c r="E53" s="88">
        <v>0.2</v>
      </c>
      <c r="F53" s="88">
        <v>0.2</v>
      </c>
      <c r="G53" s="88">
        <v>0.2</v>
      </c>
      <c r="H53" s="88">
        <v>0.2</v>
      </c>
      <c r="I53" s="88">
        <v>0.2</v>
      </c>
      <c r="J53" s="88">
        <v>0.2</v>
      </c>
      <c r="K53" s="93">
        <v>0</v>
      </c>
      <c r="L53" s="94">
        <v>2</v>
      </c>
      <c r="M53" s="95">
        <v>495000000</v>
      </c>
      <c r="N53" s="95">
        <v>99000000</v>
      </c>
    </row>
    <row r="54" spans="1:14" ht="14.1" customHeight="1">
      <c r="A54" s="58"/>
      <c r="B54" s="218" t="s">
        <v>91</v>
      </c>
      <c r="C54" s="219"/>
      <c r="D54" s="215"/>
      <c r="E54" s="216"/>
      <c r="F54" s="216"/>
      <c r="G54" s="216"/>
      <c r="H54" s="216"/>
      <c r="I54" s="216"/>
      <c r="J54" s="216"/>
      <c r="K54" s="217"/>
      <c r="L54" s="65">
        <f>SUM(L52:L53)</f>
        <v>3</v>
      </c>
      <c r="M54" s="65">
        <f>SUM(M52:M53)</f>
        <v>495002000</v>
      </c>
      <c r="N54" s="65">
        <f>SUM(N52:N53)</f>
        <v>99002000</v>
      </c>
    </row>
    <row r="55" spans="1:14" ht="14.1" customHeight="1">
      <c r="A55" s="58"/>
      <c r="B55" s="212" t="s">
        <v>96</v>
      </c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4"/>
    </row>
    <row r="56" spans="1:14" ht="14.1" customHeight="1">
      <c r="A56" s="58"/>
      <c r="B56" s="46" t="s">
        <v>290</v>
      </c>
      <c r="C56" s="59" t="s">
        <v>291</v>
      </c>
      <c r="D56" s="83">
        <v>2.86</v>
      </c>
      <c r="E56" s="83">
        <v>2.86</v>
      </c>
      <c r="F56" s="83">
        <v>2.86</v>
      </c>
      <c r="G56" s="88">
        <v>2.86</v>
      </c>
      <c r="H56" s="88">
        <v>2.8</v>
      </c>
      <c r="I56" s="83">
        <v>2.86</v>
      </c>
      <c r="J56" s="83">
        <v>2.85</v>
      </c>
      <c r="K56" s="84">
        <v>0.35</v>
      </c>
      <c r="L56" s="85">
        <v>2</v>
      </c>
      <c r="M56" s="86">
        <v>39929</v>
      </c>
      <c r="N56" s="86">
        <v>114196.94</v>
      </c>
    </row>
    <row r="57" spans="1:14" ht="12.95" customHeight="1">
      <c r="A57" s="58"/>
      <c r="B57" s="218" t="s">
        <v>295</v>
      </c>
      <c r="C57" s="219"/>
      <c r="D57" s="215"/>
      <c r="E57" s="216"/>
      <c r="F57" s="216"/>
      <c r="G57" s="216"/>
      <c r="H57" s="216"/>
      <c r="I57" s="216"/>
      <c r="J57" s="216"/>
      <c r="K57" s="217"/>
      <c r="L57" s="65">
        <f>SUM(L55:L56)</f>
        <v>2</v>
      </c>
      <c r="M57" s="65">
        <f>SUM(M55:M56)</f>
        <v>39929</v>
      </c>
      <c r="N57" s="65">
        <f>SUM(N55:N56)</f>
        <v>114196.94</v>
      </c>
    </row>
    <row r="58" spans="1:14" ht="14.1" customHeight="1">
      <c r="A58" s="58"/>
      <c r="B58" s="212" t="s">
        <v>85</v>
      </c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</row>
    <row r="59" spans="1:14" ht="14.1" customHeight="1">
      <c r="A59" s="58"/>
      <c r="B59" s="46" t="s">
        <v>33</v>
      </c>
      <c r="C59" s="59" t="s">
        <v>34</v>
      </c>
      <c r="D59" s="88">
        <v>1.76</v>
      </c>
      <c r="E59" s="88">
        <v>1.77</v>
      </c>
      <c r="F59" s="88">
        <v>1.74</v>
      </c>
      <c r="G59" s="88">
        <v>1.76</v>
      </c>
      <c r="H59" s="88">
        <v>1.78</v>
      </c>
      <c r="I59" s="88">
        <v>1.76</v>
      </c>
      <c r="J59" s="88">
        <v>1.78</v>
      </c>
      <c r="K59" s="93">
        <v>-1.1200000000000001</v>
      </c>
      <c r="L59" s="94">
        <v>51</v>
      </c>
      <c r="M59" s="95">
        <v>3235640</v>
      </c>
      <c r="N59" s="95">
        <v>5708124.0099999998</v>
      </c>
    </row>
    <row r="60" spans="1:14" ht="14.1" customHeight="1">
      <c r="A60" s="58"/>
      <c r="B60" s="218" t="s">
        <v>92</v>
      </c>
      <c r="C60" s="219"/>
      <c r="D60" s="215"/>
      <c r="E60" s="216"/>
      <c r="F60" s="216"/>
      <c r="G60" s="216"/>
      <c r="H60" s="216"/>
      <c r="I60" s="216"/>
      <c r="J60" s="216"/>
      <c r="K60" s="217"/>
      <c r="L60" s="65">
        <f>L59</f>
        <v>51</v>
      </c>
      <c r="M60" s="65">
        <f t="shared" ref="M60:N60" si="0">M59</f>
        <v>3235640</v>
      </c>
      <c r="N60" s="65">
        <f t="shared" si="0"/>
        <v>5708124.0099999998</v>
      </c>
    </row>
    <row r="61" spans="1:14" ht="14.1" customHeight="1">
      <c r="A61" s="58"/>
      <c r="B61" s="212" t="s">
        <v>86</v>
      </c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</row>
    <row r="62" spans="1:14" ht="14.1" customHeight="1">
      <c r="A62" s="58"/>
      <c r="B62" s="46" t="s">
        <v>35</v>
      </c>
      <c r="C62" s="59" t="s">
        <v>36</v>
      </c>
      <c r="D62" s="88">
        <v>2.85</v>
      </c>
      <c r="E62" s="88">
        <v>2.85</v>
      </c>
      <c r="F62" s="88">
        <v>2.8</v>
      </c>
      <c r="G62" s="88">
        <v>2.81</v>
      </c>
      <c r="H62" s="88">
        <v>2.85</v>
      </c>
      <c r="I62" s="88">
        <v>2.8</v>
      </c>
      <c r="J62" s="88">
        <v>2.85</v>
      </c>
      <c r="K62" s="93">
        <v>-1.75</v>
      </c>
      <c r="L62" s="94">
        <v>24</v>
      </c>
      <c r="M62" s="95">
        <v>1836750</v>
      </c>
      <c r="N62" s="95">
        <v>5154353.3499999996</v>
      </c>
    </row>
    <row r="63" spans="1:14" ht="14.1" customHeight="1">
      <c r="A63" s="58"/>
      <c r="B63" s="46" t="s">
        <v>90</v>
      </c>
      <c r="C63" s="59" t="s">
        <v>37</v>
      </c>
      <c r="D63" s="88">
        <v>1</v>
      </c>
      <c r="E63" s="88">
        <v>1</v>
      </c>
      <c r="F63" s="88">
        <v>1</v>
      </c>
      <c r="G63" s="88">
        <v>1</v>
      </c>
      <c r="H63" s="88">
        <v>1</v>
      </c>
      <c r="I63" s="88">
        <v>1</v>
      </c>
      <c r="J63" s="88">
        <v>1</v>
      </c>
      <c r="K63" s="93">
        <v>0</v>
      </c>
      <c r="L63" s="94">
        <v>1</v>
      </c>
      <c r="M63" s="95">
        <v>49000</v>
      </c>
      <c r="N63" s="95">
        <v>49000</v>
      </c>
    </row>
    <row r="64" spans="1:14" ht="14.1" customHeight="1">
      <c r="A64" s="58"/>
      <c r="B64" s="218" t="s">
        <v>93</v>
      </c>
      <c r="C64" s="219"/>
      <c r="D64" s="215"/>
      <c r="E64" s="216"/>
      <c r="F64" s="216"/>
      <c r="G64" s="216"/>
      <c r="H64" s="216"/>
      <c r="I64" s="216"/>
      <c r="J64" s="216"/>
      <c r="K64" s="217"/>
      <c r="L64" s="65">
        <f>SUM(L62:L63)</f>
        <v>25</v>
      </c>
      <c r="M64" s="65">
        <f>SUM(M62:M63)</f>
        <v>1885750</v>
      </c>
      <c r="N64" s="65">
        <f>SUM(N62:N63)</f>
        <v>5203353.3499999996</v>
      </c>
    </row>
    <row r="65" spans="1:14" s="52" customFormat="1" ht="14.1" customHeight="1">
      <c r="B65" s="66" t="s">
        <v>147</v>
      </c>
      <c r="C65" s="220"/>
      <c r="D65" s="221"/>
      <c r="E65" s="221"/>
      <c r="F65" s="221"/>
      <c r="G65" s="221"/>
      <c r="H65" s="221"/>
      <c r="I65" s="221"/>
      <c r="J65" s="221"/>
      <c r="K65" s="222"/>
      <c r="L65" s="67">
        <f>L64+L60+L54+L57</f>
        <v>81</v>
      </c>
      <c r="M65" s="67">
        <f t="shared" ref="M65:N65" si="1">M64+M60+M54+M57</f>
        <v>500163319</v>
      </c>
      <c r="N65" s="67">
        <f t="shared" si="1"/>
        <v>110027674.3</v>
      </c>
    </row>
    <row r="66" spans="1:14" s="52" customFormat="1" ht="30" customHeight="1">
      <c r="A66" s="51"/>
      <c r="B66" s="232" t="s">
        <v>318</v>
      </c>
      <c r="C66" s="233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4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s="52" customFormat="1" ht="14.1" customHeight="1">
      <c r="B68" s="235" t="s">
        <v>29</v>
      </c>
      <c r="C68" s="236"/>
      <c r="D68" s="236"/>
      <c r="E68" s="236"/>
      <c r="F68" s="236"/>
      <c r="G68" s="236"/>
      <c r="H68" s="236"/>
      <c r="I68" s="236"/>
      <c r="J68" s="236"/>
      <c r="K68" s="236"/>
      <c r="L68" s="236"/>
      <c r="M68" s="236"/>
      <c r="N68" s="237"/>
    </row>
    <row r="69" spans="1:14" s="52" customFormat="1" ht="14.1" customHeight="1">
      <c r="B69" s="46" t="s">
        <v>178</v>
      </c>
      <c r="C69" s="59" t="s">
        <v>179</v>
      </c>
      <c r="D69" s="63">
        <v>0.13</v>
      </c>
      <c r="E69" s="83">
        <v>0.14000000000000001</v>
      </c>
      <c r="F69" s="83">
        <v>0.13</v>
      </c>
      <c r="G69" s="88">
        <v>0.13</v>
      </c>
      <c r="H69" s="88">
        <v>0.13</v>
      </c>
      <c r="I69" s="83">
        <v>0.14000000000000001</v>
      </c>
      <c r="J69" s="83">
        <v>0.14000000000000001</v>
      </c>
      <c r="K69" s="105">
        <v>0</v>
      </c>
      <c r="L69" s="85">
        <v>66</v>
      </c>
      <c r="M69" s="86">
        <v>450349400</v>
      </c>
      <c r="N69" s="86">
        <v>58557922</v>
      </c>
    </row>
    <row r="70" spans="1:14" s="52" customFormat="1" ht="14.1" customHeight="1">
      <c r="B70" s="218" t="s">
        <v>91</v>
      </c>
      <c r="C70" s="219"/>
      <c r="D70" s="215"/>
      <c r="E70" s="216"/>
      <c r="F70" s="216"/>
      <c r="G70" s="216"/>
      <c r="H70" s="216"/>
      <c r="I70" s="216"/>
      <c r="J70" s="216"/>
      <c r="K70" s="217"/>
      <c r="L70" s="65">
        <f>L69</f>
        <v>66</v>
      </c>
      <c r="M70" s="65">
        <f t="shared" ref="M70:N70" si="2">M69</f>
        <v>450349400</v>
      </c>
      <c r="N70" s="65">
        <f t="shared" si="2"/>
        <v>58557922</v>
      </c>
    </row>
    <row r="71" spans="1:14" s="52" customFormat="1" ht="14.1" customHeight="1">
      <c r="B71" s="212" t="s">
        <v>86</v>
      </c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4"/>
    </row>
    <row r="72" spans="1:14" ht="14.1" customHeight="1">
      <c r="A72" s="58"/>
      <c r="B72" s="46" t="s">
        <v>244</v>
      </c>
      <c r="C72" s="59" t="s">
        <v>245</v>
      </c>
      <c r="D72" s="83">
        <v>0.88</v>
      </c>
      <c r="E72" s="83">
        <v>0.88</v>
      </c>
      <c r="F72" s="83">
        <v>0.88</v>
      </c>
      <c r="G72" s="83">
        <v>0.88</v>
      </c>
      <c r="H72" s="83">
        <v>0.92</v>
      </c>
      <c r="I72" s="83">
        <v>0.88</v>
      </c>
      <c r="J72" s="83">
        <v>0.92</v>
      </c>
      <c r="K72" s="84">
        <v>-4.3499999999999996</v>
      </c>
      <c r="L72" s="85">
        <v>1</v>
      </c>
      <c r="M72" s="86">
        <v>2259</v>
      </c>
      <c r="N72" s="86">
        <v>1987.92</v>
      </c>
    </row>
    <row r="73" spans="1:14" ht="14.1" customHeight="1">
      <c r="A73" s="58"/>
      <c r="B73" s="46" t="s">
        <v>88</v>
      </c>
      <c r="C73" s="59" t="s">
        <v>42</v>
      </c>
      <c r="D73" s="83">
        <v>1.56</v>
      </c>
      <c r="E73" s="83">
        <v>1.67</v>
      </c>
      <c r="F73" s="83">
        <v>1.56</v>
      </c>
      <c r="G73" s="83">
        <v>1.59</v>
      </c>
      <c r="H73" s="83">
        <v>1.63</v>
      </c>
      <c r="I73" s="83">
        <v>1.64</v>
      </c>
      <c r="J73" s="83">
        <v>1.6</v>
      </c>
      <c r="K73" s="84">
        <v>2.5</v>
      </c>
      <c r="L73" s="85">
        <v>7</v>
      </c>
      <c r="M73" s="86">
        <v>529096</v>
      </c>
      <c r="N73" s="86">
        <v>840639.76</v>
      </c>
    </row>
    <row r="74" spans="1:14" ht="14.1" customHeight="1">
      <c r="A74" s="58"/>
      <c r="B74" s="218" t="s">
        <v>93</v>
      </c>
      <c r="C74" s="219"/>
      <c r="D74" s="215"/>
      <c r="E74" s="216"/>
      <c r="F74" s="216"/>
      <c r="G74" s="216"/>
      <c r="H74" s="216"/>
      <c r="I74" s="216"/>
      <c r="J74" s="216"/>
      <c r="K74" s="217"/>
      <c r="L74" s="65">
        <f>SUM(L72:L73)</f>
        <v>8</v>
      </c>
      <c r="M74" s="65">
        <f>SUM(M72:M73)</f>
        <v>531355</v>
      </c>
      <c r="N74" s="65">
        <f>SUM(N72:N73)</f>
        <v>842627.68</v>
      </c>
    </row>
    <row r="75" spans="1:14" ht="14.1" customHeight="1">
      <c r="A75" s="58"/>
      <c r="B75" s="212" t="s">
        <v>86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</row>
    <row r="76" spans="1:14" ht="14.1" customHeight="1">
      <c r="A76" s="58"/>
      <c r="B76" s="103" t="s">
        <v>304</v>
      </c>
      <c r="C76" s="104" t="s">
        <v>303</v>
      </c>
      <c r="D76" s="96">
        <v>1.97</v>
      </c>
      <c r="E76" s="96">
        <v>2.06</v>
      </c>
      <c r="F76" s="97">
        <v>1.91</v>
      </c>
      <c r="G76" s="97">
        <v>2.0099999999999998</v>
      </c>
      <c r="H76" s="97">
        <v>1.95</v>
      </c>
      <c r="I76" s="97">
        <v>2.06</v>
      </c>
      <c r="J76" s="97">
        <v>1.97</v>
      </c>
      <c r="K76" s="100">
        <v>4.57</v>
      </c>
      <c r="L76" s="101">
        <v>17</v>
      </c>
      <c r="M76" s="102">
        <v>893390</v>
      </c>
      <c r="N76" s="102">
        <v>1797849.99</v>
      </c>
    </row>
    <row r="77" spans="1:14" ht="14.1" customHeight="1">
      <c r="A77" s="58"/>
      <c r="B77" s="103" t="s">
        <v>114</v>
      </c>
      <c r="C77" s="104" t="s">
        <v>115</v>
      </c>
      <c r="D77" s="96">
        <v>1.34</v>
      </c>
      <c r="E77" s="96">
        <v>1.34</v>
      </c>
      <c r="F77" s="97">
        <v>1.31</v>
      </c>
      <c r="G77" s="97">
        <v>1.32</v>
      </c>
      <c r="H77" s="97">
        <v>1.37</v>
      </c>
      <c r="I77" s="97">
        <v>1.31</v>
      </c>
      <c r="J77" s="97">
        <v>1.37</v>
      </c>
      <c r="K77" s="100">
        <v>-4.38</v>
      </c>
      <c r="L77" s="101">
        <v>2</v>
      </c>
      <c r="M77" s="102">
        <v>31418</v>
      </c>
      <c r="N77" s="102">
        <v>41350.120000000003</v>
      </c>
    </row>
    <row r="78" spans="1:14" ht="14.1" customHeight="1">
      <c r="A78" s="58"/>
      <c r="B78" s="103" t="s">
        <v>261</v>
      </c>
      <c r="C78" s="104" t="s">
        <v>262</v>
      </c>
      <c r="D78" s="97">
        <v>1.9</v>
      </c>
      <c r="E78" s="97">
        <v>1.9</v>
      </c>
      <c r="F78" s="97">
        <v>1.88</v>
      </c>
      <c r="G78" s="97">
        <v>1.89</v>
      </c>
      <c r="H78" s="97">
        <v>1.89</v>
      </c>
      <c r="I78" s="97">
        <v>1.88</v>
      </c>
      <c r="J78" s="97">
        <v>1.9</v>
      </c>
      <c r="K78" s="100">
        <v>-1.05</v>
      </c>
      <c r="L78" s="101">
        <v>7</v>
      </c>
      <c r="M78" s="102">
        <v>1207642</v>
      </c>
      <c r="N78" s="102">
        <v>2287366.96</v>
      </c>
    </row>
    <row r="79" spans="1:14" ht="14.1" customHeight="1">
      <c r="A79" s="58"/>
      <c r="B79" s="103" t="s">
        <v>38</v>
      </c>
      <c r="C79" s="104" t="s">
        <v>39</v>
      </c>
      <c r="D79" s="97">
        <v>1.31</v>
      </c>
      <c r="E79" s="97">
        <v>1.32</v>
      </c>
      <c r="F79" s="97">
        <v>1.3</v>
      </c>
      <c r="G79" s="97">
        <v>1.31</v>
      </c>
      <c r="H79" s="97">
        <v>1.3</v>
      </c>
      <c r="I79" s="97">
        <v>1.31</v>
      </c>
      <c r="J79" s="97">
        <v>1.3</v>
      </c>
      <c r="K79" s="100">
        <v>0.77</v>
      </c>
      <c r="L79" s="101">
        <v>24</v>
      </c>
      <c r="M79" s="102">
        <v>17100000</v>
      </c>
      <c r="N79" s="102">
        <v>22345000</v>
      </c>
    </row>
    <row r="80" spans="1:14" ht="14.1" customHeight="1">
      <c r="A80" s="58"/>
      <c r="B80" s="218" t="s">
        <v>93</v>
      </c>
      <c r="C80" s="219"/>
      <c r="D80" s="215"/>
      <c r="E80" s="216"/>
      <c r="F80" s="216"/>
      <c r="G80" s="216"/>
      <c r="H80" s="216"/>
      <c r="I80" s="216"/>
      <c r="J80" s="216"/>
      <c r="K80" s="217"/>
      <c r="L80" s="65">
        <f>SUM(L76:L79)</f>
        <v>50</v>
      </c>
      <c r="M80" s="65">
        <f>SUM(M76:M79)</f>
        <v>19232450</v>
      </c>
      <c r="N80" s="65">
        <f>SUM(N76:N79)</f>
        <v>26471567.07</v>
      </c>
    </row>
    <row r="81" spans="1:14" ht="14.1" customHeight="1">
      <c r="A81" s="58"/>
      <c r="B81" s="212" t="s">
        <v>31</v>
      </c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4"/>
    </row>
    <row r="82" spans="1:14" ht="14.1" customHeight="1">
      <c r="A82" s="58"/>
      <c r="B82" s="103" t="s">
        <v>288</v>
      </c>
      <c r="C82" s="104" t="s">
        <v>289</v>
      </c>
      <c r="D82" s="83">
        <v>20</v>
      </c>
      <c r="E82" s="83">
        <v>20</v>
      </c>
      <c r="F82" s="83">
        <v>19.399999999999999</v>
      </c>
      <c r="G82" s="88">
        <v>19.41</v>
      </c>
      <c r="H82" s="88">
        <v>19.63</v>
      </c>
      <c r="I82" s="83">
        <v>19.399999999999999</v>
      </c>
      <c r="J82" s="83">
        <v>20</v>
      </c>
      <c r="K82" s="84">
        <v>-3</v>
      </c>
      <c r="L82" s="85">
        <v>8</v>
      </c>
      <c r="M82" s="86">
        <v>254901</v>
      </c>
      <c r="N82" s="86">
        <v>4947169</v>
      </c>
    </row>
    <row r="83" spans="1:14" ht="14.1" customHeight="1">
      <c r="A83" s="58"/>
      <c r="B83" s="218" t="s">
        <v>94</v>
      </c>
      <c r="C83" s="219"/>
      <c r="D83" s="215"/>
      <c r="E83" s="216"/>
      <c r="F83" s="216"/>
      <c r="G83" s="216"/>
      <c r="H83" s="216"/>
      <c r="I83" s="216"/>
      <c r="J83" s="216"/>
      <c r="K83" s="217"/>
      <c r="L83" s="65">
        <f>L82</f>
        <v>8</v>
      </c>
      <c r="M83" s="65">
        <f t="shared" ref="M83:N83" si="3">M82</f>
        <v>254901</v>
      </c>
      <c r="N83" s="65">
        <f t="shared" si="3"/>
        <v>4947169</v>
      </c>
    </row>
    <row r="84" spans="1:14" ht="14.1" customHeight="1">
      <c r="A84" s="58"/>
      <c r="B84" s="226" t="s">
        <v>87</v>
      </c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8"/>
    </row>
    <row r="85" spans="1:14" ht="14.1" customHeight="1">
      <c r="A85" s="58"/>
      <c r="B85" s="46" t="s">
        <v>238</v>
      </c>
      <c r="C85" s="59" t="s">
        <v>239</v>
      </c>
      <c r="D85" s="63">
        <v>4.88</v>
      </c>
      <c r="E85" s="83">
        <v>4.96</v>
      </c>
      <c r="F85" s="83">
        <v>4.88</v>
      </c>
      <c r="G85" s="83">
        <v>4.9000000000000004</v>
      </c>
      <c r="H85" s="83">
        <v>4.88</v>
      </c>
      <c r="I85" s="83">
        <v>4.96</v>
      </c>
      <c r="J85" s="83">
        <v>4.88</v>
      </c>
      <c r="K85" s="84">
        <v>1.64</v>
      </c>
      <c r="L85" s="85">
        <v>143</v>
      </c>
      <c r="M85" s="86">
        <v>10408290</v>
      </c>
      <c r="N85" s="86">
        <v>51031652.530000001</v>
      </c>
    </row>
    <row r="86" spans="1:14" ht="14.1" customHeight="1">
      <c r="A86" s="58"/>
      <c r="B86" s="218" t="s">
        <v>231</v>
      </c>
      <c r="C86" s="219"/>
      <c r="D86" s="238"/>
      <c r="E86" s="239"/>
      <c r="F86" s="239"/>
      <c r="G86" s="239"/>
      <c r="H86" s="239"/>
      <c r="I86" s="239"/>
      <c r="J86" s="239"/>
      <c r="K86" s="225"/>
      <c r="L86" s="64">
        <f>L85</f>
        <v>143</v>
      </c>
      <c r="M86" s="64">
        <f t="shared" ref="M86:N86" si="4">M85</f>
        <v>10408290</v>
      </c>
      <c r="N86" s="86">
        <f t="shared" si="4"/>
        <v>51031652.530000001</v>
      </c>
    </row>
    <row r="87" spans="1:14" s="52" customFormat="1" ht="14.1" customHeight="1">
      <c r="B87" s="66" t="s">
        <v>71</v>
      </c>
      <c r="C87" s="220"/>
      <c r="D87" s="221"/>
      <c r="E87" s="221"/>
      <c r="F87" s="221"/>
      <c r="G87" s="221"/>
      <c r="H87" s="221"/>
      <c r="I87" s="221"/>
      <c r="J87" s="221"/>
      <c r="K87" s="222"/>
      <c r="L87" s="67">
        <f>L86+L83+L80+L70+L74</f>
        <v>275</v>
      </c>
      <c r="M87" s="67">
        <f>M86+M83+M80+M70+M74</f>
        <v>480776396</v>
      </c>
      <c r="N87" s="67">
        <f>N86+N83+N80+N70+N74</f>
        <v>141850938.28</v>
      </c>
    </row>
    <row r="88" spans="1:14" s="52" customFormat="1" ht="14.1" customHeight="1">
      <c r="B88" s="66" t="s">
        <v>40</v>
      </c>
      <c r="C88" s="220"/>
      <c r="D88" s="221"/>
      <c r="E88" s="221"/>
      <c r="F88" s="221"/>
      <c r="G88" s="221"/>
      <c r="H88" s="221"/>
      <c r="I88" s="221"/>
      <c r="J88" s="221"/>
      <c r="K88" s="222"/>
      <c r="L88" s="67">
        <f>L87+L65+L48</f>
        <v>886</v>
      </c>
      <c r="M88" s="67">
        <f>M87+M65+M48</f>
        <v>1410635772</v>
      </c>
      <c r="N88" s="67">
        <f>N87+N65+N48</f>
        <v>708788837.9000001</v>
      </c>
    </row>
    <row r="89" spans="1:14" ht="12.95" customHeight="1">
      <c r="A89" s="58"/>
      <c r="N89" s="72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ht="12.95" customHeight="1">
      <c r="A92" s="58"/>
    </row>
  </sheetData>
  <mergeCells count="55">
    <mergeCell ref="B74:C74"/>
    <mergeCell ref="D74:K74"/>
    <mergeCell ref="B60:C60"/>
    <mergeCell ref="D60:K60"/>
    <mergeCell ref="B64:C64"/>
    <mergeCell ref="D64:K64"/>
    <mergeCell ref="C65:K65"/>
    <mergeCell ref="B61:N61"/>
    <mergeCell ref="B49:N49"/>
    <mergeCell ref="B51:N51"/>
    <mergeCell ref="B54:C54"/>
    <mergeCell ref="D54:K54"/>
    <mergeCell ref="B58:N58"/>
    <mergeCell ref="B55:N55"/>
    <mergeCell ref="B57:C57"/>
    <mergeCell ref="D57:K57"/>
    <mergeCell ref="C88:K88"/>
    <mergeCell ref="B66:N66"/>
    <mergeCell ref="C87:K87"/>
    <mergeCell ref="B75:N75"/>
    <mergeCell ref="B80:C80"/>
    <mergeCell ref="D80:K80"/>
    <mergeCell ref="B84:N84"/>
    <mergeCell ref="B86:C86"/>
    <mergeCell ref="D86:K86"/>
    <mergeCell ref="B83:C83"/>
    <mergeCell ref="D83:K83"/>
    <mergeCell ref="B81:N81"/>
    <mergeCell ref="B68:N68"/>
    <mergeCell ref="B70:C70"/>
    <mergeCell ref="D70:K70"/>
    <mergeCell ref="B71:N71"/>
    <mergeCell ref="B1:N1"/>
    <mergeCell ref="B3:N3"/>
    <mergeCell ref="B17:C17"/>
    <mergeCell ref="D17:K17"/>
    <mergeCell ref="B18:N18"/>
    <mergeCell ref="B21:C21"/>
    <mergeCell ref="D21:K21"/>
    <mergeCell ref="B25:N25"/>
    <mergeCell ref="B31:C31"/>
    <mergeCell ref="D31:K31"/>
    <mergeCell ref="B22:N22"/>
    <mergeCell ref="B24:C24"/>
    <mergeCell ref="D24:K24"/>
    <mergeCell ref="B32:N32"/>
    <mergeCell ref="D39:K39"/>
    <mergeCell ref="B39:C39"/>
    <mergeCell ref="C48:K48"/>
    <mergeCell ref="B40:N40"/>
    <mergeCell ref="D43:K43"/>
    <mergeCell ref="B43:C43"/>
    <mergeCell ref="B44:N44"/>
    <mergeCell ref="B47:C47"/>
    <mergeCell ref="D47:K4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7"/>
  <sheetViews>
    <sheetView topLeftCell="A52" zoomScale="136" zoomScaleNormal="136" workbookViewId="0">
      <selection activeCell="D66" sqref="D66:D6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46" t="s">
        <v>319</v>
      </c>
      <c r="B1" s="246"/>
      <c r="C1" s="246"/>
      <c r="D1" s="246"/>
    </row>
    <row r="2" spans="1:4" ht="1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5" customHeight="1">
      <c r="A3" s="243" t="s">
        <v>29</v>
      </c>
      <c r="B3" s="244"/>
      <c r="C3" s="244"/>
      <c r="D3" s="245"/>
    </row>
    <row r="4" spans="1:4" ht="15" customHeight="1">
      <c r="A4" s="46" t="s">
        <v>172</v>
      </c>
      <c r="B4" s="59" t="s">
        <v>173</v>
      </c>
      <c r="C4" s="63">
        <v>0.06</v>
      </c>
      <c r="D4" s="83">
        <v>0.06</v>
      </c>
    </row>
    <row r="5" spans="1:4" ht="15" customHeight="1">
      <c r="A5" s="46" t="s">
        <v>207</v>
      </c>
      <c r="B5" s="59" t="s">
        <v>208</v>
      </c>
      <c r="C5" s="63">
        <v>0.25</v>
      </c>
      <c r="D5" s="83">
        <v>0.26</v>
      </c>
    </row>
    <row r="6" spans="1:4" ht="15" customHeight="1">
      <c r="A6" s="46" t="s">
        <v>282</v>
      </c>
      <c r="B6" s="59" t="s">
        <v>283</v>
      </c>
      <c r="C6" s="63">
        <v>0.7</v>
      </c>
      <c r="D6" s="83">
        <v>0.7</v>
      </c>
    </row>
    <row r="7" spans="1:4" ht="15" customHeight="1">
      <c r="A7" s="46" t="s">
        <v>279</v>
      </c>
      <c r="B7" s="59" t="s">
        <v>186</v>
      </c>
      <c r="C7" s="88">
        <v>0.17</v>
      </c>
      <c r="D7" s="83">
        <v>0.17</v>
      </c>
    </row>
    <row r="8" spans="1:4" ht="15" customHeight="1">
      <c r="A8" s="46" t="s">
        <v>205</v>
      </c>
      <c r="B8" s="59" t="s">
        <v>206</v>
      </c>
      <c r="C8" s="47">
        <v>0.78</v>
      </c>
      <c r="D8" s="47">
        <v>0.78</v>
      </c>
    </row>
    <row r="9" spans="1:4" ht="15" customHeight="1">
      <c r="A9" s="46" t="s">
        <v>195</v>
      </c>
      <c r="B9" s="59" t="s">
        <v>196</v>
      </c>
      <c r="C9" s="47">
        <v>2.2000000000000002</v>
      </c>
      <c r="D9" s="47">
        <v>2.2000000000000002</v>
      </c>
    </row>
    <row r="10" spans="1:4" ht="15" customHeight="1">
      <c r="A10" s="240" t="s">
        <v>96</v>
      </c>
      <c r="B10" s="241"/>
      <c r="C10" s="241"/>
      <c r="D10" s="242"/>
    </row>
    <row r="11" spans="1:4" ht="15" customHeight="1">
      <c r="A11" s="46" t="s">
        <v>229</v>
      </c>
      <c r="B11" s="59" t="s">
        <v>230</v>
      </c>
      <c r="C11" s="88">
        <v>0.45</v>
      </c>
      <c r="D11" s="83">
        <v>0.45</v>
      </c>
    </row>
    <row r="12" spans="1:4" ht="15" customHeight="1">
      <c r="A12" s="46" t="s">
        <v>149</v>
      </c>
      <c r="B12" s="59" t="s">
        <v>148</v>
      </c>
      <c r="C12" s="88">
        <v>0.7</v>
      </c>
      <c r="D12" s="83">
        <v>0.7</v>
      </c>
    </row>
    <row r="13" spans="1:4" ht="15" customHeight="1">
      <c r="A13" s="240" t="s">
        <v>85</v>
      </c>
      <c r="B13" s="241"/>
      <c r="C13" s="241"/>
      <c r="D13" s="242"/>
    </row>
    <row r="14" spans="1:4" ht="15" customHeight="1">
      <c r="A14" s="46" t="s">
        <v>199</v>
      </c>
      <c r="B14" s="59" t="s">
        <v>200</v>
      </c>
      <c r="C14" s="88">
        <v>0.69</v>
      </c>
      <c r="D14" s="83">
        <v>0.69</v>
      </c>
    </row>
    <row r="15" spans="1:4" ht="15" customHeight="1">
      <c r="A15" s="240" t="s">
        <v>86</v>
      </c>
      <c r="B15" s="241"/>
      <c r="C15" s="241"/>
      <c r="D15" s="242"/>
    </row>
    <row r="16" spans="1:4" ht="15" customHeight="1">
      <c r="A16" s="46" t="s">
        <v>209</v>
      </c>
      <c r="B16" s="59" t="s">
        <v>210</v>
      </c>
      <c r="C16" s="83">
        <v>2.5</v>
      </c>
      <c r="D16" s="96">
        <v>2.5</v>
      </c>
    </row>
    <row r="17" spans="1:4" ht="15" customHeight="1">
      <c r="A17" s="46" t="s">
        <v>187</v>
      </c>
      <c r="B17" s="59" t="s">
        <v>152</v>
      </c>
      <c r="C17" s="83">
        <v>2.19</v>
      </c>
      <c r="D17" s="96">
        <v>2.15</v>
      </c>
    </row>
    <row r="18" spans="1:4" ht="15" customHeight="1">
      <c r="A18" s="46" t="s">
        <v>99</v>
      </c>
      <c r="B18" s="59" t="s">
        <v>100</v>
      </c>
      <c r="C18" s="83">
        <v>5.5</v>
      </c>
      <c r="D18" s="96">
        <v>5.5</v>
      </c>
    </row>
    <row r="19" spans="1:4" ht="15" customHeight="1">
      <c r="A19" s="46" t="s">
        <v>136</v>
      </c>
      <c r="B19" s="59" t="s">
        <v>137</v>
      </c>
      <c r="C19" s="83">
        <v>1.85</v>
      </c>
      <c r="D19" s="96">
        <v>1.85</v>
      </c>
    </row>
    <row r="20" spans="1:4" ht="15" customHeight="1">
      <c r="A20" s="243" t="s">
        <v>31</v>
      </c>
      <c r="B20" s="244" t="s">
        <v>31</v>
      </c>
      <c r="C20" s="244"/>
      <c r="D20" s="245"/>
    </row>
    <row r="21" spans="1:4" ht="15" customHeight="1">
      <c r="A21" s="46" t="s">
        <v>168</v>
      </c>
      <c r="B21" s="59" t="s">
        <v>169</v>
      </c>
      <c r="C21" s="97">
        <v>11.51</v>
      </c>
      <c r="D21" s="97">
        <v>11.51</v>
      </c>
    </row>
    <row r="22" spans="1:4" ht="15" customHeight="1">
      <c r="A22" s="46" t="s">
        <v>121</v>
      </c>
      <c r="B22" s="59" t="s">
        <v>120</v>
      </c>
      <c r="C22" s="97">
        <v>8.99</v>
      </c>
      <c r="D22" s="97">
        <v>8.99</v>
      </c>
    </row>
    <row r="23" spans="1:4" ht="15" customHeight="1">
      <c r="A23" s="46" t="s">
        <v>127</v>
      </c>
      <c r="B23" s="59" t="s">
        <v>126</v>
      </c>
      <c r="C23" s="97">
        <v>45</v>
      </c>
      <c r="D23" s="97">
        <v>45</v>
      </c>
    </row>
    <row r="24" spans="1:4" ht="15" customHeight="1">
      <c r="A24" s="46" t="s">
        <v>225</v>
      </c>
      <c r="B24" s="59" t="s">
        <v>226</v>
      </c>
      <c r="C24" s="97">
        <v>9.1199999999999992</v>
      </c>
      <c r="D24" s="97">
        <v>9.1199999999999992</v>
      </c>
    </row>
    <row r="25" spans="1:4" ht="15" customHeight="1">
      <c r="A25" s="46" t="s">
        <v>101</v>
      </c>
      <c r="B25" s="59" t="s">
        <v>102</v>
      </c>
      <c r="C25" s="97">
        <v>23.02</v>
      </c>
      <c r="D25" s="97">
        <v>23</v>
      </c>
    </row>
    <row r="26" spans="1:4" ht="15" customHeight="1">
      <c r="A26" s="243" t="s">
        <v>87</v>
      </c>
      <c r="B26" s="244"/>
      <c r="C26" s="244"/>
      <c r="D26" s="245"/>
    </row>
    <row r="27" spans="1:4" ht="15" customHeight="1">
      <c r="A27" s="46" t="s">
        <v>217</v>
      </c>
      <c r="B27" s="59" t="s">
        <v>218</v>
      </c>
      <c r="C27" s="97">
        <v>3.05</v>
      </c>
      <c r="D27" s="97">
        <v>3.05</v>
      </c>
    </row>
    <row r="28" spans="1:4" ht="15" customHeight="1">
      <c r="A28" s="46" t="s">
        <v>307</v>
      </c>
      <c r="B28" s="59" t="s">
        <v>308</v>
      </c>
      <c r="C28" s="97">
        <v>6</v>
      </c>
      <c r="D28" s="97">
        <v>6</v>
      </c>
    </row>
    <row r="29" spans="1:4" ht="15" customHeight="1">
      <c r="A29" s="46" t="s">
        <v>251</v>
      </c>
      <c r="B29" s="59" t="s">
        <v>252</v>
      </c>
      <c r="C29" s="96">
        <v>10</v>
      </c>
      <c r="D29" s="96">
        <v>10</v>
      </c>
    </row>
    <row r="30" spans="1:4" ht="15" customHeight="1">
      <c r="A30" s="46" t="s">
        <v>89</v>
      </c>
      <c r="B30" s="59" t="s">
        <v>43</v>
      </c>
      <c r="C30" s="97">
        <v>0.36</v>
      </c>
      <c r="D30" s="96">
        <v>0.36</v>
      </c>
    </row>
    <row r="31" spans="1:4" ht="15" customHeight="1">
      <c r="A31" s="74" t="s">
        <v>41</v>
      </c>
      <c r="B31" s="74" t="s">
        <v>20</v>
      </c>
      <c r="C31" s="74" t="s">
        <v>95</v>
      </c>
      <c r="D31" s="74" t="s">
        <v>19</v>
      </c>
    </row>
    <row r="32" spans="1:4" ht="15" customHeight="1">
      <c r="A32" s="240" t="s">
        <v>29</v>
      </c>
      <c r="B32" s="241"/>
      <c r="C32" s="241"/>
      <c r="D32" s="242"/>
    </row>
    <row r="33" spans="1:4" ht="15" customHeight="1">
      <c r="A33" s="46" t="s">
        <v>176</v>
      </c>
      <c r="B33" s="59" t="s">
        <v>177</v>
      </c>
      <c r="C33" s="88">
        <v>0.1</v>
      </c>
      <c r="D33" s="88">
        <v>0.1</v>
      </c>
    </row>
    <row r="34" spans="1:4" ht="15" customHeight="1">
      <c r="A34" s="46" t="s">
        <v>219</v>
      </c>
      <c r="B34" s="59" t="s">
        <v>220</v>
      </c>
      <c r="C34" s="88">
        <v>0.6</v>
      </c>
      <c r="D34" s="88">
        <v>0.6</v>
      </c>
    </row>
    <row r="35" spans="1:4" ht="15" customHeight="1">
      <c r="A35" s="46" t="s">
        <v>193</v>
      </c>
      <c r="B35" s="59" t="s">
        <v>194</v>
      </c>
      <c r="C35" s="88">
        <v>0.25</v>
      </c>
      <c r="D35" s="83">
        <v>0.25</v>
      </c>
    </row>
    <row r="36" spans="1:4" ht="15" customHeight="1">
      <c r="A36" s="46" t="s">
        <v>131</v>
      </c>
      <c r="B36" s="59" t="s">
        <v>130</v>
      </c>
      <c r="C36" s="88">
        <v>1</v>
      </c>
      <c r="D36" s="83">
        <v>1</v>
      </c>
    </row>
    <row r="37" spans="1:4" ht="15" customHeight="1">
      <c r="A37" s="46" t="s">
        <v>305</v>
      </c>
      <c r="B37" s="59" t="s">
        <v>306</v>
      </c>
      <c r="C37" s="88">
        <v>1</v>
      </c>
      <c r="D37" s="96">
        <v>1</v>
      </c>
    </row>
    <row r="38" spans="1:4" ht="15" customHeight="1">
      <c r="A38" s="46" t="s">
        <v>300</v>
      </c>
      <c r="B38" s="59" t="s">
        <v>301</v>
      </c>
      <c r="C38" s="96">
        <v>0.11</v>
      </c>
      <c r="D38" s="96">
        <v>0.11</v>
      </c>
    </row>
    <row r="39" spans="1:4" ht="15" customHeight="1">
      <c r="A39" s="46" t="s">
        <v>103</v>
      </c>
      <c r="B39" s="59" t="s">
        <v>104</v>
      </c>
      <c r="C39" s="88">
        <v>0.05</v>
      </c>
      <c r="D39" s="88">
        <v>0.05</v>
      </c>
    </row>
    <row r="40" spans="1:4" ht="15" customHeight="1">
      <c r="A40" s="46" t="s">
        <v>189</v>
      </c>
      <c r="B40" s="59" t="s">
        <v>188</v>
      </c>
      <c r="C40" s="83">
        <v>0.31</v>
      </c>
      <c r="D40" s="83">
        <v>0.31</v>
      </c>
    </row>
    <row r="41" spans="1:4" ht="15" customHeight="1">
      <c r="A41" s="46" t="s">
        <v>267</v>
      </c>
      <c r="B41" s="59" t="s">
        <v>268</v>
      </c>
      <c r="C41" s="88">
        <v>0.85</v>
      </c>
      <c r="D41" s="88">
        <v>0.85</v>
      </c>
    </row>
    <row r="42" spans="1:4" ht="15" customHeight="1">
      <c r="A42" s="91" t="s">
        <v>273</v>
      </c>
      <c r="B42" s="92" t="s">
        <v>274</v>
      </c>
      <c r="C42" s="88">
        <v>1</v>
      </c>
      <c r="D42" s="88">
        <v>1</v>
      </c>
    </row>
    <row r="43" spans="1:4" ht="15" customHeight="1">
      <c r="A43" s="46" t="s">
        <v>107</v>
      </c>
      <c r="B43" s="59" t="s">
        <v>108</v>
      </c>
      <c r="C43" s="88">
        <v>0.09</v>
      </c>
      <c r="D43" s="88">
        <v>0.09</v>
      </c>
    </row>
    <row r="44" spans="1:4" ht="15" customHeight="1">
      <c r="A44" s="46" t="s">
        <v>234</v>
      </c>
      <c r="B44" s="59" t="s">
        <v>235</v>
      </c>
      <c r="C44" s="88">
        <v>0.75</v>
      </c>
      <c r="D44" s="88">
        <v>0.75</v>
      </c>
    </row>
    <row r="45" spans="1:4" ht="15" customHeight="1">
      <c r="A45" s="46" t="s">
        <v>215</v>
      </c>
      <c r="B45" s="59" t="s">
        <v>216</v>
      </c>
      <c r="C45" s="88">
        <v>1</v>
      </c>
      <c r="D45" s="88">
        <v>1</v>
      </c>
    </row>
    <row r="46" spans="1:4" ht="15" customHeight="1">
      <c r="A46" s="46" t="s">
        <v>180</v>
      </c>
      <c r="B46" s="59" t="s">
        <v>181</v>
      </c>
      <c r="C46" s="88">
        <v>1</v>
      </c>
      <c r="D46" s="88">
        <v>1</v>
      </c>
    </row>
    <row r="47" spans="1:4" ht="15" customHeight="1">
      <c r="A47" s="46" t="s">
        <v>105</v>
      </c>
      <c r="B47" s="59" t="s">
        <v>106</v>
      </c>
      <c r="C47" s="88">
        <v>0.94</v>
      </c>
      <c r="D47" s="88">
        <v>0.94</v>
      </c>
    </row>
    <row r="48" spans="1:4" ht="15" customHeight="1">
      <c r="A48" s="89" t="s">
        <v>263</v>
      </c>
      <c r="B48" s="90" t="s">
        <v>264</v>
      </c>
      <c r="C48" s="88">
        <v>1</v>
      </c>
      <c r="D48" s="88">
        <v>1</v>
      </c>
    </row>
    <row r="49" spans="1:4" ht="15" customHeight="1">
      <c r="A49" s="240" t="s">
        <v>192</v>
      </c>
      <c r="B49" s="241"/>
      <c r="C49" s="241"/>
      <c r="D49" s="242"/>
    </row>
    <row r="50" spans="1:4" ht="15" customHeight="1">
      <c r="A50" s="46" t="s">
        <v>191</v>
      </c>
      <c r="B50" s="59" t="s">
        <v>190</v>
      </c>
      <c r="C50" s="88">
        <v>1.2</v>
      </c>
      <c r="D50" s="106">
        <v>1.2</v>
      </c>
    </row>
    <row r="51" spans="1:4" ht="15" customHeight="1">
      <c r="A51" s="240" t="s">
        <v>96</v>
      </c>
      <c r="B51" s="241" t="s">
        <v>96</v>
      </c>
      <c r="C51" s="241"/>
      <c r="D51" s="242"/>
    </row>
    <row r="52" spans="1:4" ht="15" customHeight="1">
      <c r="A52" s="46" t="s">
        <v>286</v>
      </c>
      <c r="B52" s="59" t="s">
        <v>287</v>
      </c>
      <c r="C52" s="88">
        <v>0.85</v>
      </c>
      <c r="D52" s="83">
        <v>0.85</v>
      </c>
    </row>
    <row r="53" spans="1:4" ht="15" customHeight="1">
      <c r="A53" s="240" t="s">
        <v>86</v>
      </c>
      <c r="B53" s="241"/>
      <c r="C53" s="241"/>
      <c r="D53" s="242"/>
    </row>
    <row r="54" spans="1:4" ht="15" customHeight="1">
      <c r="A54" s="46" t="s">
        <v>109</v>
      </c>
      <c r="B54" s="59" t="s">
        <v>110</v>
      </c>
      <c r="C54" s="88">
        <v>3</v>
      </c>
      <c r="D54" s="88">
        <v>3</v>
      </c>
    </row>
    <row r="55" spans="1:4" ht="15" customHeight="1">
      <c r="A55" s="76" t="s">
        <v>170</v>
      </c>
      <c r="B55" s="77" t="s">
        <v>171</v>
      </c>
      <c r="C55" s="88">
        <v>100</v>
      </c>
      <c r="D55" s="88">
        <v>100</v>
      </c>
    </row>
    <row r="56" spans="1:4" ht="15" customHeight="1">
      <c r="A56" s="240" t="s">
        <v>85</v>
      </c>
      <c r="B56" s="241"/>
      <c r="C56" s="241"/>
      <c r="D56" s="242"/>
    </row>
    <row r="57" spans="1:4" ht="15" customHeight="1">
      <c r="A57" s="46" t="s">
        <v>153</v>
      </c>
      <c r="B57" s="68" t="s">
        <v>154</v>
      </c>
      <c r="C57" s="63">
        <v>1</v>
      </c>
      <c r="D57" s="75">
        <v>1</v>
      </c>
    </row>
    <row r="58" spans="1:4" ht="15" customHeight="1">
      <c r="A58" s="243" t="s">
        <v>31</v>
      </c>
      <c r="B58" s="244" t="s">
        <v>31</v>
      </c>
      <c r="C58" s="244"/>
      <c r="D58" s="245"/>
    </row>
    <row r="59" spans="1:4" ht="15" customHeight="1">
      <c r="A59" s="46" t="s">
        <v>159</v>
      </c>
      <c r="B59" s="59" t="s">
        <v>160</v>
      </c>
      <c r="C59" s="83">
        <v>27</v>
      </c>
      <c r="D59" s="83">
        <v>27</v>
      </c>
    </row>
    <row r="60" spans="1:4" ht="15" customHeight="1">
      <c r="A60" s="243" t="s">
        <v>87</v>
      </c>
      <c r="B60" s="244"/>
      <c r="C60" s="244"/>
      <c r="D60" s="245"/>
    </row>
    <row r="61" spans="1:4" ht="15" customHeight="1">
      <c r="A61" s="46" t="s">
        <v>111</v>
      </c>
      <c r="B61" s="68" t="s">
        <v>112</v>
      </c>
      <c r="C61" s="63" t="s">
        <v>113</v>
      </c>
      <c r="D61" s="63" t="s">
        <v>113</v>
      </c>
    </row>
    <row r="62" spans="1:4" ht="15" customHeight="1">
      <c r="A62" s="74" t="s">
        <v>41</v>
      </c>
      <c r="B62" s="74" t="s">
        <v>20</v>
      </c>
      <c r="C62" s="74" t="s">
        <v>95</v>
      </c>
      <c r="D62" s="74" t="s">
        <v>19</v>
      </c>
    </row>
    <row r="63" spans="1:4" ht="15" customHeight="1">
      <c r="A63" s="240" t="s">
        <v>29</v>
      </c>
      <c r="B63" s="241"/>
      <c r="C63" s="241"/>
      <c r="D63" s="242"/>
    </row>
    <row r="64" spans="1:4" ht="15" customHeight="1">
      <c r="A64" s="46" t="s">
        <v>298</v>
      </c>
      <c r="B64" s="59" t="s">
        <v>299</v>
      </c>
      <c r="C64" s="96">
        <v>1</v>
      </c>
      <c r="D64" s="96">
        <v>1</v>
      </c>
    </row>
    <row r="65" spans="1:4">
      <c r="A65" s="240" t="s">
        <v>86</v>
      </c>
      <c r="B65" s="241"/>
      <c r="C65" s="241"/>
      <c r="D65" s="242"/>
    </row>
    <row r="66" spans="1:4">
      <c r="A66" s="103" t="s">
        <v>116</v>
      </c>
      <c r="B66" s="104" t="s">
        <v>117</v>
      </c>
      <c r="C66" s="97">
        <v>1.77</v>
      </c>
      <c r="D66" s="97">
        <v>1.72</v>
      </c>
    </row>
    <row r="67" spans="1:4">
      <c r="A67" s="82" t="s">
        <v>182</v>
      </c>
      <c r="B67" s="81" t="s">
        <v>183</v>
      </c>
      <c r="C67" s="96">
        <v>1.53</v>
      </c>
      <c r="D67" s="96">
        <v>1.52</v>
      </c>
    </row>
  </sheetData>
  <mergeCells count="16">
    <mergeCell ref="A1:D1"/>
    <mergeCell ref="A3:D3"/>
    <mergeCell ref="A26:D26"/>
    <mergeCell ref="A32:D32"/>
    <mergeCell ref="A10:D10"/>
    <mergeCell ref="A15:D15"/>
    <mergeCell ref="A20:D20"/>
    <mergeCell ref="A65:D65"/>
    <mergeCell ref="A13:D13"/>
    <mergeCell ref="A63:D63"/>
    <mergeCell ref="A60:D60"/>
    <mergeCell ref="A53:D53"/>
    <mergeCell ref="A56:D56"/>
    <mergeCell ref="A51:D51"/>
    <mergeCell ref="A58:D58"/>
    <mergeCell ref="A49:D4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11" sqref="G11:I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9" t="s">
        <v>0</v>
      </c>
      <c r="C1" s="260"/>
      <c r="D1" s="261"/>
      <c r="E1" s="6"/>
      <c r="F1" s="10"/>
      <c r="G1" s="10"/>
      <c r="H1" s="10"/>
      <c r="I1" s="10"/>
    </row>
    <row r="2" spans="1:9" ht="10.5" customHeight="1">
      <c r="B2" s="262"/>
      <c r="C2" s="263"/>
      <c r="D2" s="264"/>
      <c r="E2" s="6"/>
      <c r="F2" s="10"/>
      <c r="G2" s="10"/>
      <c r="H2" s="10"/>
      <c r="I2" s="10"/>
    </row>
    <row r="3" spans="1:9" ht="18" customHeight="1">
      <c r="B3" s="112" t="s">
        <v>315</v>
      </c>
      <c r="C3" s="6"/>
      <c r="D3" s="6"/>
      <c r="E3" s="6"/>
      <c r="F3" s="6"/>
      <c r="G3" s="6"/>
      <c r="H3" s="6"/>
      <c r="I3" s="6"/>
    </row>
    <row r="4" spans="1:9" ht="18" customHeight="1">
      <c r="A4" s="113"/>
      <c r="B4" s="288" t="s">
        <v>320</v>
      </c>
      <c r="C4" s="289"/>
      <c r="D4" s="289"/>
      <c r="E4" s="289"/>
      <c r="F4" s="289"/>
      <c r="G4" s="289"/>
      <c r="H4" s="289"/>
      <c r="I4" s="290"/>
    </row>
    <row r="5" spans="1:9" ht="40.5" customHeight="1">
      <c r="A5" s="113"/>
      <c r="B5" s="114" t="s">
        <v>15</v>
      </c>
      <c r="C5" s="115" t="s">
        <v>20</v>
      </c>
      <c r="D5" s="115" t="s">
        <v>22</v>
      </c>
      <c r="E5" s="115" t="s">
        <v>23</v>
      </c>
      <c r="F5" s="115" t="s">
        <v>24</v>
      </c>
      <c r="G5" s="116" t="s">
        <v>28</v>
      </c>
      <c r="H5" s="116" t="s">
        <v>18</v>
      </c>
      <c r="I5" s="117" t="s">
        <v>7</v>
      </c>
    </row>
    <row r="6" spans="1:9" ht="18" customHeight="1">
      <c r="A6" s="113"/>
      <c r="B6" s="277" t="s">
        <v>29</v>
      </c>
      <c r="C6" s="278"/>
      <c r="D6" s="278"/>
      <c r="E6" s="278"/>
      <c r="F6" s="278"/>
      <c r="G6" s="278"/>
      <c r="H6" s="278"/>
      <c r="I6" s="279"/>
    </row>
    <row r="7" spans="1:9" ht="18" customHeight="1">
      <c r="A7" s="113"/>
      <c r="B7" s="119" t="s">
        <v>44</v>
      </c>
      <c r="C7" s="78" t="s">
        <v>302</v>
      </c>
      <c r="D7" s="120">
        <v>0.12</v>
      </c>
      <c r="E7" s="120">
        <v>0.1</v>
      </c>
      <c r="F7" s="120">
        <v>0.11</v>
      </c>
      <c r="G7" s="121">
        <v>33</v>
      </c>
      <c r="H7" s="121">
        <v>172970497</v>
      </c>
      <c r="I7" s="121">
        <v>18670331.829999998</v>
      </c>
    </row>
    <row r="8" spans="1:9" ht="18" customHeight="1">
      <c r="A8" s="113"/>
      <c r="B8" s="118" t="s">
        <v>311</v>
      </c>
      <c r="C8" s="284"/>
      <c r="D8" s="248"/>
      <c r="E8" s="248"/>
      <c r="F8" s="249"/>
      <c r="G8" s="122">
        <f>G7</f>
        <v>33</v>
      </c>
      <c r="H8" s="122">
        <f t="shared" ref="H8:I8" si="0">H7</f>
        <v>172970497</v>
      </c>
      <c r="I8" s="122">
        <f t="shared" si="0"/>
        <v>18670331.829999998</v>
      </c>
    </row>
    <row r="9" spans="1:9" ht="18" customHeight="1">
      <c r="A9" s="113"/>
      <c r="B9" s="277" t="s">
        <v>86</v>
      </c>
      <c r="C9" s="278"/>
      <c r="D9" s="278"/>
      <c r="E9" s="278"/>
      <c r="F9" s="278"/>
      <c r="G9" s="278"/>
      <c r="H9" s="278"/>
      <c r="I9" s="279"/>
    </row>
    <row r="10" spans="1:9" ht="18" customHeight="1">
      <c r="A10" s="113"/>
      <c r="B10" s="119" t="s">
        <v>323</v>
      </c>
      <c r="C10" s="78" t="s">
        <v>250</v>
      </c>
      <c r="D10" s="120">
        <v>2.5</v>
      </c>
      <c r="E10" s="120">
        <v>2.5</v>
      </c>
      <c r="F10" s="120">
        <v>2.5</v>
      </c>
      <c r="G10" s="121">
        <v>1</v>
      </c>
      <c r="H10" s="121">
        <v>5000</v>
      </c>
      <c r="I10" s="121">
        <v>12500</v>
      </c>
    </row>
    <row r="11" spans="1:9" ht="18" customHeight="1">
      <c r="A11" s="113"/>
      <c r="B11" s="118" t="s">
        <v>322</v>
      </c>
      <c r="C11" s="284"/>
      <c r="D11" s="248"/>
      <c r="E11" s="248"/>
      <c r="F11" s="249"/>
      <c r="G11" s="122">
        <f>G10</f>
        <v>1</v>
      </c>
      <c r="H11" s="122">
        <f t="shared" ref="H11:I11" si="1">H10</f>
        <v>5000</v>
      </c>
      <c r="I11" s="122">
        <f t="shared" si="1"/>
        <v>12500</v>
      </c>
    </row>
    <row r="12" spans="1:9" ht="18" customHeight="1">
      <c r="A12" s="113"/>
      <c r="B12" s="123" t="s">
        <v>312</v>
      </c>
      <c r="C12" s="285"/>
      <c r="D12" s="286"/>
      <c r="E12" s="286"/>
      <c r="F12" s="287"/>
      <c r="G12" s="124">
        <f>G8+G11</f>
        <v>34</v>
      </c>
      <c r="H12" s="124">
        <f t="shared" ref="H12:I12" si="2">H8+H11</f>
        <v>172975497</v>
      </c>
      <c r="I12" s="124">
        <f t="shared" si="2"/>
        <v>18682831.829999998</v>
      </c>
    </row>
    <row r="13" spans="1:9" ht="17.25" customHeight="1">
      <c r="B13" s="275" t="s">
        <v>141</v>
      </c>
      <c r="C13" s="276"/>
      <c r="D13" s="276"/>
      <c r="E13" s="276"/>
      <c r="F13" s="276"/>
      <c r="G13" s="276"/>
      <c r="H13" s="276"/>
      <c r="I13" s="276"/>
    </row>
    <row r="14" spans="1:9" ht="12.95" customHeight="1">
      <c r="B14" s="265" t="s">
        <v>15</v>
      </c>
      <c r="C14" s="266"/>
      <c r="D14" s="267"/>
      <c r="E14" s="265" t="s">
        <v>20</v>
      </c>
      <c r="F14" s="267"/>
      <c r="G14" s="265" t="s">
        <v>45</v>
      </c>
      <c r="H14" s="266"/>
      <c r="I14" s="267"/>
    </row>
    <row r="15" spans="1:9" ht="12.95" customHeight="1">
      <c r="B15" s="272" t="s">
        <v>29</v>
      </c>
      <c r="C15" s="273"/>
      <c r="D15" s="273"/>
      <c r="E15" s="273"/>
      <c r="F15" s="273"/>
      <c r="G15" s="273"/>
      <c r="H15" s="273"/>
      <c r="I15" s="274"/>
    </row>
    <row r="16" spans="1:9" ht="12.95" customHeight="1">
      <c r="B16" s="268" t="s">
        <v>233</v>
      </c>
      <c r="C16" s="251"/>
      <c r="D16" s="269"/>
      <c r="E16" s="270" t="s">
        <v>232</v>
      </c>
      <c r="F16" s="271"/>
      <c r="G16" s="270">
        <v>3</v>
      </c>
      <c r="H16" s="248"/>
      <c r="I16" s="271"/>
    </row>
    <row r="17" spans="2:9" ht="12.95" customHeight="1">
      <c r="B17" s="291" t="s">
        <v>73</v>
      </c>
      <c r="C17" s="292"/>
      <c r="D17" s="292"/>
      <c r="E17" s="292"/>
      <c r="F17" s="292"/>
      <c r="G17" s="292"/>
      <c r="H17" s="292"/>
      <c r="I17" s="293"/>
    </row>
    <row r="18" spans="2:9" ht="12.95" customHeight="1">
      <c r="B18" s="256" t="s">
        <v>122</v>
      </c>
      <c r="C18" s="257"/>
      <c r="D18" s="258"/>
      <c r="E18" s="253" t="s">
        <v>123</v>
      </c>
      <c r="F18" s="254"/>
      <c r="G18" s="253">
        <v>10</v>
      </c>
      <c r="H18" s="255"/>
      <c r="I18" s="254"/>
    </row>
    <row r="19" spans="2:9" ht="12.95" customHeight="1">
      <c r="B19" s="256" t="s">
        <v>124</v>
      </c>
      <c r="C19" s="257" t="s">
        <v>125</v>
      </c>
      <c r="D19" s="258"/>
      <c r="E19" s="253" t="s">
        <v>125</v>
      </c>
      <c r="F19" s="254"/>
      <c r="G19" s="253">
        <v>9.5</v>
      </c>
      <c r="H19" s="255"/>
      <c r="I19" s="254"/>
    </row>
    <row r="20" spans="2:9" ht="12.95" customHeight="1">
      <c r="B20" s="256" t="s">
        <v>134</v>
      </c>
      <c r="C20" s="257"/>
      <c r="D20" s="258"/>
      <c r="E20" s="253" t="s">
        <v>135</v>
      </c>
      <c r="F20" s="254"/>
      <c r="G20" s="253">
        <v>1</v>
      </c>
      <c r="H20" s="255"/>
      <c r="I20" s="254"/>
    </row>
    <row r="21" spans="2:9" ht="12.95" customHeight="1">
      <c r="B21" s="256" t="s">
        <v>155</v>
      </c>
      <c r="C21" s="257"/>
      <c r="D21" s="258"/>
      <c r="E21" s="253" t="s">
        <v>156</v>
      </c>
      <c r="F21" s="254"/>
      <c r="G21" s="253" t="s">
        <v>72</v>
      </c>
      <c r="H21" s="255"/>
      <c r="I21" s="254"/>
    </row>
    <row r="22" spans="2:9" ht="12.95" customHeight="1">
      <c r="B22" s="256" t="s">
        <v>119</v>
      </c>
      <c r="C22" s="257"/>
      <c r="D22" s="258"/>
      <c r="E22" s="253" t="s">
        <v>118</v>
      </c>
      <c r="F22" s="254"/>
      <c r="G22" s="253" t="s">
        <v>72</v>
      </c>
      <c r="H22" s="255"/>
      <c r="I22" s="254"/>
    </row>
    <row r="23" spans="2:9" ht="12.95" customHeight="1">
      <c r="B23" s="280" t="s">
        <v>96</v>
      </c>
      <c r="C23" s="281"/>
      <c r="D23" s="281"/>
      <c r="E23" s="281"/>
      <c r="F23" s="281"/>
      <c r="G23" s="281"/>
      <c r="H23" s="281"/>
      <c r="I23" s="282"/>
    </row>
    <row r="24" spans="2:9" ht="12.95" customHeight="1">
      <c r="B24" s="250" t="s">
        <v>309</v>
      </c>
      <c r="C24" s="251"/>
      <c r="D24" s="252"/>
      <c r="E24" s="247" t="s">
        <v>310</v>
      </c>
      <c r="F24" s="249"/>
      <c r="G24" s="247" t="s">
        <v>72</v>
      </c>
      <c r="H24" s="248"/>
      <c r="I24" s="249"/>
    </row>
    <row r="25" spans="2:9" ht="12.95" customHeight="1">
      <c r="B25" s="250" t="s">
        <v>258</v>
      </c>
      <c r="C25" s="251"/>
      <c r="D25" s="252"/>
      <c r="E25" s="247" t="s">
        <v>257</v>
      </c>
      <c r="F25" s="249"/>
      <c r="G25" s="247">
        <v>0.5</v>
      </c>
      <c r="H25" s="248"/>
      <c r="I25" s="249"/>
    </row>
    <row r="26" spans="2:9" ht="12.95" customHeight="1">
      <c r="B26" s="250" t="s">
        <v>277</v>
      </c>
      <c r="C26" s="251"/>
      <c r="D26" s="252"/>
      <c r="E26" s="247" t="s">
        <v>278</v>
      </c>
      <c r="F26" s="249"/>
      <c r="G26" s="247">
        <v>1</v>
      </c>
      <c r="H26" s="248"/>
      <c r="I26" s="249"/>
    </row>
    <row r="27" spans="2:9" ht="12.95" customHeight="1">
      <c r="B27" s="256" t="s">
        <v>265</v>
      </c>
      <c r="C27" s="257"/>
      <c r="D27" s="258"/>
      <c r="E27" s="283" t="s">
        <v>266</v>
      </c>
      <c r="F27" s="283"/>
      <c r="G27" s="253" t="s">
        <v>72</v>
      </c>
      <c r="H27" s="255"/>
      <c r="I27" s="254"/>
    </row>
    <row r="28" spans="2:9" ht="12.95" customHeight="1">
      <c r="B28" s="256" t="s">
        <v>129</v>
      </c>
      <c r="C28" s="257"/>
      <c r="D28" s="258"/>
      <c r="E28" s="253" t="s">
        <v>128</v>
      </c>
      <c r="F28" s="254"/>
      <c r="G28" s="253" t="s">
        <v>72</v>
      </c>
      <c r="H28" s="255"/>
      <c r="I28" s="254"/>
    </row>
    <row r="29" spans="2:9" ht="25.5" customHeight="1"/>
    <row r="30" spans="2:9" ht="22.5"/>
  </sheetData>
  <mergeCells count="47">
    <mergeCell ref="E18:F18"/>
    <mergeCell ref="G18:I18"/>
    <mergeCell ref="B17:I17"/>
    <mergeCell ref="B18:D18"/>
    <mergeCell ref="B9:I9"/>
    <mergeCell ref="C11:F11"/>
    <mergeCell ref="B28:D28"/>
    <mergeCell ref="E28:F28"/>
    <mergeCell ref="G28:I28"/>
    <mergeCell ref="B22:D22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G22:I22"/>
    <mergeCell ref="E26:F26"/>
    <mergeCell ref="B1:D2"/>
    <mergeCell ref="B14:D14"/>
    <mergeCell ref="E14:F14"/>
    <mergeCell ref="B16:D16"/>
    <mergeCell ref="E16:F16"/>
    <mergeCell ref="B15:I15"/>
    <mergeCell ref="B13:I13"/>
    <mergeCell ref="G16:I16"/>
    <mergeCell ref="G14:I14"/>
    <mergeCell ref="B6:I6"/>
    <mergeCell ref="C8:F8"/>
    <mergeCell ref="C12:F12"/>
    <mergeCell ref="B4:I4"/>
    <mergeCell ref="G26:I26"/>
    <mergeCell ref="B26:D26"/>
    <mergeCell ref="E22:F22"/>
    <mergeCell ref="E19:F19"/>
    <mergeCell ref="G19:I19"/>
    <mergeCell ref="B20:D20"/>
    <mergeCell ref="G21:I21"/>
    <mergeCell ref="B21:D21"/>
    <mergeCell ref="E21:F21"/>
    <mergeCell ref="E20:F20"/>
    <mergeCell ref="G20:I20"/>
    <mergeCell ref="B19:D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73"/>
  <sheetViews>
    <sheetView workbookViewId="0">
      <selection activeCell="I18" sqref="I18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301" t="s">
        <v>0</v>
      </c>
      <c r="C1" s="301"/>
      <c r="D1" s="301"/>
      <c r="E1" s="301"/>
      <c r="F1" s="131"/>
      <c r="H1" s="132"/>
      <c r="I1" s="132"/>
    </row>
    <row r="2" spans="1:9" ht="18" customHeight="1">
      <c r="B2" s="301" t="s">
        <v>324</v>
      </c>
      <c r="C2" s="301"/>
      <c r="D2" s="301"/>
      <c r="E2" s="301"/>
      <c r="F2" s="301"/>
      <c r="H2" s="132"/>
      <c r="I2" s="132"/>
    </row>
    <row r="3" spans="1:9" ht="18" customHeight="1">
      <c r="B3" s="130" t="s">
        <v>325</v>
      </c>
      <c r="C3" s="133"/>
      <c r="D3" s="134"/>
      <c r="E3" s="131"/>
      <c r="F3" s="131"/>
      <c r="H3" s="132"/>
      <c r="I3" s="132"/>
    </row>
    <row r="4" spans="1:9" ht="18" customHeight="1">
      <c r="B4" s="130"/>
      <c r="C4" s="133"/>
      <c r="D4" s="134"/>
      <c r="E4" s="131"/>
      <c r="F4" s="131"/>
      <c r="H4" s="132"/>
      <c r="I4" s="132"/>
    </row>
    <row r="5" spans="1:9" ht="15.75" customHeight="1">
      <c r="B5" s="302" t="s">
        <v>326</v>
      </c>
      <c r="C5" s="303"/>
      <c r="D5" s="303"/>
      <c r="E5" s="135"/>
      <c r="F5" s="135"/>
      <c r="H5" s="132"/>
      <c r="I5" s="132"/>
    </row>
    <row r="6" spans="1:9" ht="17.25" customHeight="1">
      <c r="B6" s="136" t="s">
        <v>41</v>
      </c>
      <c r="C6" s="137" t="s">
        <v>20</v>
      </c>
      <c r="D6" s="138" t="s">
        <v>327</v>
      </c>
      <c r="E6" s="139" t="s">
        <v>328</v>
      </c>
      <c r="F6" s="139" t="s">
        <v>329</v>
      </c>
      <c r="H6" s="132"/>
      <c r="I6" s="132"/>
    </row>
    <row r="7" spans="1:9" ht="17.100000000000001" customHeight="1">
      <c r="B7" s="304" t="s">
        <v>29</v>
      </c>
      <c r="C7" s="305"/>
      <c r="D7" s="305"/>
      <c r="E7" s="305"/>
      <c r="F7" s="306"/>
    </row>
    <row r="8" spans="1:9" ht="17.100000000000001" customHeight="1">
      <c r="A8" s="109"/>
      <c r="B8" s="140" t="s">
        <v>197</v>
      </c>
      <c r="C8" s="140" t="s">
        <v>198</v>
      </c>
      <c r="D8" s="141">
        <v>5</v>
      </c>
      <c r="E8" s="142">
        <v>20630127</v>
      </c>
      <c r="F8" s="142">
        <v>6601640.6399999997</v>
      </c>
    </row>
    <row r="9" spans="1:9" ht="17.100000000000001" customHeight="1">
      <c r="A9" s="109"/>
      <c r="B9" s="143" t="s">
        <v>330</v>
      </c>
      <c r="C9" s="144"/>
      <c r="D9" s="141">
        <f>SUM(D8)</f>
        <v>5</v>
      </c>
      <c r="E9" s="142">
        <f>SUM(E8)</f>
        <v>20630127</v>
      </c>
      <c r="F9" s="142">
        <f>SUM(F8)</f>
        <v>6601640.6399999997</v>
      </c>
    </row>
    <row r="10" spans="1:9" ht="17.100000000000001" customHeight="1">
      <c r="A10" s="109"/>
      <c r="B10" s="304" t="s">
        <v>331</v>
      </c>
      <c r="C10" s="305"/>
      <c r="D10" s="305"/>
      <c r="E10" s="305"/>
      <c r="F10" s="306"/>
      <c r="G10" s="145"/>
    </row>
    <row r="11" spans="1:9" ht="17.100000000000001" customHeight="1">
      <c r="A11" s="109"/>
      <c r="B11" s="140" t="s">
        <v>221</v>
      </c>
      <c r="C11" s="146" t="s">
        <v>222</v>
      </c>
      <c r="D11" s="141">
        <v>1</v>
      </c>
      <c r="E11" s="142">
        <v>15000</v>
      </c>
      <c r="F11" s="142">
        <v>10350</v>
      </c>
      <c r="G11" s="147"/>
    </row>
    <row r="12" spans="1:9" ht="17.100000000000001" customHeight="1">
      <c r="A12" s="109"/>
      <c r="B12" s="143" t="s">
        <v>332</v>
      </c>
      <c r="C12" s="146"/>
      <c r="D12" s="141">
        <f>SUM(D11)</f>
        <v>1</v>
      </c>
      <c r="E12" s="142">
        <f>SUM(E11)</f>
        <v>15000</v>
      </c>
      <c r="F12" s="142">
        <f>SUM(F11)</f>
        <v>10350</v>
      </c>
      <c r="I12" s="148"/>
    </row>
    <row r="13" spans="1:9" ht="17.100000000000001" customHeight="1">
      <c r="A13" s="109"/>
      <c r="B13" s="304" t="s">
        <v>333</v>
      </c>
      <c r="C13" s="305"/>
      <c r="D13" s="305"/>
      <c r="E13" s="305"/>
      <c r="F13" s="306"/>
    </row>
    <row r="14" spans="1:9" ht="17.100000000000001" customHeight="1">
      <c r="A14" s="109"/>
      <c r="B14" s="149" t="s">
        <v>201</v>
      </c>
      <c r="C14" s="150" t="s">
        <v>202</v>
      </c>
      <c r="D14" s="141">
        <v>3</v>
      </c>
      <c r="E14" s="142">
        <v>100000</v>
      </c>
      <c r="F14" s="142">
        <v>535000</v>
      </c>
    </row>
    <row r="15" spans="1:9" ht="17.100000000000001" customHeight="1">
      <c r="A15" s="109"/>
      <c r="B15" s="150" t="s">
        <v>334</v>
      </c>
      <c r="C15" s="151"/>
      <c r="D15" s="141">
        <f>SUM(D14)</f>
        <v>3</v>
      </c>
      <c r="E15" s="142">
        <f>SUM(E14)</f>
        <v>100000</v>
      </c>
      <c r="F15" s="142">
        <f>SUM(F14)</f>
        <v>535000</v>
      </c>
    </row>
    <row r="16" spans="1:9">
      <c r="A16" s="109"/>
      <c r="B16" s="294" t="s">
        <v>40</v>
      </c>
      <c r="C16" s="295"/>
      <c r="D16" s="141">
        <f>D9+D12+D15</f>
        <v>9</v>
      </c>
      <c r="E16" s="142">
        <f>E9+E12+E15</f>
        <v>20745127</v>
      </c>
      <c r="F16" s="142">
        <f>F9+F12+F15</f>
        <v>7146990.6399999997</v>
      </c>
    </row>
    <row r="17" spans="1:6">
      <c r="A17" s="109"/>
      <c r="B17" s="109"/>
      <c r="D17" s="152"/>
      <c r="E17" s="153"/>
      <c r="F17" s="153"/>
    </row>
    <row r="18" spans="1:6" ht="18.75">
      <c r="A18" s="109"/>
      <c r="B18" s="154" t="s">
        <v>335</v>
      </c>
      <c r="C18" s="155"/>
      <c r="D18" s="156"/>
      <c r="E18" s="157"/>
      <c r="F18" s="158"/>
    </row>
    <row r="19" spans="1:6" ht="21.75" customHeight="1">
      <c r="A19" s="109"/>
      <c r="B19" s="159" t="s">
        <v>41</v>
      </c>
      <c r="C19" s="137" t="s">
        <v>20</v>
      </c>
      <c r="D19" s="160" t="s">
        <v>327</v>
      </c>
      <c r="E19" s="161" t="s">
        <v>328</v>
      </c>
      <c r="F19" s="161" t="s">
        <v>329</v>
      </c>
    </row>
    <row r="20" spans="1:6">
      <c r="A20" s="162"/>
      <c r="B20" s="296" t="s">
        <v>87</v>
      </c>
      <c r="C20" s="297"/>
      <c r="D20" s="297"/>
      <c r="E20" s="297"/>
      <c r="F20" s="298"/>
    </row>
    <row r="21" spans="1:6">
      <c r="A21" s="162"/>
      <c r="B21" s="149" t="s">
        <v>238</v>
      </c>
      <c r="C21" s="150" t="s">
        <v>239</v>
      </c>
      <c r="D21" s="141">
        <v>1</v>
      </c>
      <c r="E21" s="149">
        <v>350000</v>
      </c>
      <c r="F21" s="149">
        <v>1732500</v>
      </c>
    </row>
    <row r="22" spans="1:6">
      <c r="A22" s="162"/>
      <c r="B22" s="150" t="s">
        <v>336</v>
      </c>
      <c r="C22" s="151"/>
      <c r="D22" s="141">
        <f>SUM(D21)</f>
        <v>1</v>
      </c>
      <c r="E22" s="149">
        <f>SUM(E21)</f>
        <v>350000</v>
      </c>
      <c r="F22" s="149">
        <f>SUM(F21)</f>
        <v>1732500</v>
      </c>
    </row>
    <row r="23" spans="1:6">
      <c r="A23" s="162"/>
      <c r="B23" s="296" t="s">
        <v>30</v>
      </c>
      <c r="C23" s="297"/>
      <c r="D23" s="297"/>
      <c r="E23" s="297"/>
      <c r="F23" s="298"/>
    </row>
    <row r="24" spans="1:6">
      <c r="A24" s="162"/>
      <c r="B24" s="149" t="s">
        <v>337</v>
      </c>
      <c r="C24" s="149" t="s">
        <v>133</v>
      </c>
      <c r="D24" s="141">
        <v>5</v>
      </c>
      <c r="E24" s="149">
        <v>1294777</v>
      </c>
      <c r="F24" s="149">
        <v>19227438.449999999</v>
      </c>
    </row>
    <row r="25" spans="1:6">
      <c r="A25" s="162"/>
      <c r="B25" s="150" t="s">
        <v>338</v>
      </c>
      <c r="C25" s="151"/>
      <c r="D25" s="141">
        <f>SUM(D24)</f>
        <v>5</v>
      </c>
      <c r="E25" s="149">
        <f>SUM(E24)</f>
        <v>1294777</v>
      </c>
      <c r="F25" s="149">
        <f>SUM(F24)</f>
        <v>19227438.449999999</v>
      </c>
    </row>
    <row r="26" spans="1:6">
      <c r="A26" s="162"/>
      <c r="B26" s="299" t="s">
        <v>40</v>
      </c>
      <c r="C26" s="300"/>
      <c r="D26" s="141">
        <f>D22+D25</f>
        <v>6</v>
      </c>
      <c r="E26" s="149">
        <f>E22+E25</f>
        <v>1644777</v>
      </c>
      <c r="F26" s="149">
        <f>F22+F25</f>
        <v>20959938.449999999</v>
      </c>
    </row>
    <row r="27" spans="1:6">
      <c r="A27" s="163"/>
      <c r="B27" s="163"/>
      <c r="C27" s="162"/>
    </row>
    <row r="28" spans="1:6">
      <c r="A28" s="163"/>
      <c r="B28" s="163"/>
      <c r="C28" s="162"/>
    </row>
    <row r="29" spans="1:6">
      <c r="A29" s="163"/>
      <c r="B29" s="163"/>
      <c r="C29" s="162"/>
    </row>
    <row r="30" spans="1:6">
      <c r="A30" s="163"/>
      <c r="B30" s="163"/>
      <c r="C30" s="162"/>
    </row>
    <row r="31" spans="1:6">
      <c r="A31" s="163"/>
      <c r="B31" s="163"/>
      <c r="C31" s="162"/>
    </row>
    <row r="32" spans="1:6">
      <c r="A32" s="163"/>
      <c r="B32" s="163"/>
      <c r="C32" s="162"/>
    </row>
    <row r="33" spans="1:3">
      <c r="A33" s="163"/>
      <c r="B33" s="163"/>
      <c r="C33" s="162"/>
    </row>
    <row r="34" spans="1:3">
      <c r="A34" s="163"/>
      <c r="B34" s="163"/>
      <c r="C34" s="162"/>
    </row>
    <row r="35" spans="1:3">
      <c r="A35" s="163"/>
      <c r="B35" s="163"/>
      <c r="C35" s="162"/>
    </row>
    <row r="36" spans="1:3">
      <c r="A36" s="163"/>
      <c r="B36" s="163"/>
      <c r="C36" s="162"/>
    </row>
    <row r="37" spans="1:3">
      <c r="A37" s="163"/>
      <c r="B37" s="163"/>
      <c r="C37" s="162"/>
    </row>
    <row r="38" spans="1:3">
      <c r="A38" s="163"/>
      <c r="B38" s="163"/>
      <c r="C38" s="162"/>
    </row>
    <row r="39" spans="1:3">
      <c r="A39" s="163"/>
      <c r="B39" s="163"/>
      <c r="C39" s="162"/>
    </row>
    <row r="40" spans="1:3">
      <c r="A40" s="163"/>
      <c r="B40" s="163"/>
      <c r="C40" s="162"/>
    </row>
    <row r="41" spans="1:3">
      <c r="A41" s="163"/>
      <c r="B41" s="163"/>
      <c r="C41" s="162"/>
    </row>
    <row r="42" spans="1:3">
      <c r="A42" s="163"/>
      <c r="B42" s="163"/>
      <c r="C42" s="162"/>
    </row>
    <row r="43" spans="1:3">
      <c r="A43" s="163"/>
      <c r="B43" s="163"/>
      <c r="C43" s="162"/>
    </row>
    <row r="44" spans="1:3">
      <c r="A44" s="163"/>
      <c r="B44" s="163"/>
      <c r="C44" s="162"/>
    </row>
    <row r="45" spans="1:3">
      <c r="A45" s="163"/>
      <c r="B45" s="163"/>
      <c r="C45" s="162"/>
    </row>
    <row r="46" spans="1:3">
      <c r="A46" s="163"/>
      <c r="B46" s="163"/>
      <c r="C46" s="162"/>
    </row>
    <row r="47" spans="1:3">
      <c r="A47" s="163"/>
      <c r="B47" s="163"/>
      <c r="C47" s="162"/>
    </row>
    <row r="48" spans="1:3">
      <c r="A48" s="163"/>
      <c r="B48" s="163"/>
      <c r="C48" s="162"/>
    </row>
    <row r="49" spans="1:3">
      <c r="A49" s="163"/>
      <c r="B49" s="163"/>
      <c r="C49" s="162"/>
    </row>
    <row r="50" spans="1:3">
      <c r="A50" s="163"/>
      <c r="B50" s="163"/>
      <c r="C50" s="162"/>
    </row>
    <row r="51" spans="1:3">
      <c r="A51" s="163"/>
      <c r="B51" s="163"/>
      <c r="C51" s="162"/>
    </row>
    <row r="52" spans="1:3">
      <c r="A52" s="163"/>
      <c r="B52" s="163"/>
      <c r="C52" s="162"/>
    </row>
    <row r="53" spans="1:3">
      <c r="A53" s="163"/>
      <c r="B53" s="163"/>
      <c r="C53" s="162"/>
    </row>
    <row r="54" spans="1:3">
      <c r="A54" s="163"/>
      <c r="B54" s="163"/>
      <c r="C54" s="162"/>
    </row>
    <row r="55" spans="1:3">
      <c r="A55" s="163"/>
      <c r="B55" s="163"/>
      <c r="C55" s="162"/>
    </row>
    <row r="56" spans="1:3">
      <c r="A56" s="163"/>
      <c r="B56" s="163"/>
      <c r="C56" s="162"/>
    </row>
    <row r="57" spans="1:3">
      <c r="A57" s="163"/>
      <c r="B57" s="163"/>
      <c r="C57" s="162"/>
    </row>
    <row r="58" spans="1:3">
      <c r="A58" s="163"/>
      <c r="B58" s="163"/>
      <c r="C58" s="162"/>
    </row>
    <row r="59" spans="1:3">
      <c r="A59" s="163"/>
      <c r="B59" s="163"/>
      <c r="C59" s="162"/>
    </row>
    <row r="60" spans="1:3">
      <c r="A60" s="163"/>
      <c r="B60" s="163"/>
      <c r="C60" s="162"/>
    </row>
    <row r="61" spans="1:3">
      <c r="A61" s="163"/>
      <c r="B61" s="163"/>
      <c r="C61" s="162"/>
    </row>
    <row r="62" spans="1:3">
      <c r="A62" s="163"/>
      <c r="B62" s="163"/>
      <c r="C62" s="162"/>
    </row>
    <row r="63" spans="1:3">
      <c r="A63" s="163"/>
      <c r="B63" s="163"/>
      <c r="C63" s="162"/>
    </row>
    <row r="64" spans="1:3">
      <c r="A64" s="163"/>
      <c r="B64" s="163"/>
      <c r="C64" s="162"/>
    </row>
    <row r="65" spans="1:3">
      <c r="A65" s="163"/>
      <c r="B65" s="163"/>
      <c r="C65" s="162"/>
    </row>
    <row r="66" spans="1:3">
      <c r="A66" s="163"/>
      <c r="B66" s="163"/>
      <c r="C66" s="162"/>
    </row>
    <row r="67" spans="1:3">
      <c r="A67" s="163"/>
      <c r="B67" s="163"/>
      <c r="C67" s="162"/>
    </row>
    <row r="68" spans="1:3">
      <c r="A68" s="163"/>
      <c r="B68" s="163"/>
      <c r="C68" s="162"/>
    </row>
    <row r="69" spans="1:3">
      <c r="A69" s="163"/>
      <c r="B69" s="163"/>
      <c r="C69" s="162"/>
    </row>
    <row r="70" spans="1:3">
      <c r="A70" s="163"/>
      <c r="B70" s="163"/>
      <c r="C70" s="162"/>
    </row>
    <row r="71" spans="1:3">
      <c r="A71" s="163"/>
      <c r="B71" s="163"/>
      <c r="C71" s="162"/>
    </row>
    <row r="72" spans="1:3">
      <c r="A72" s="163"/>
      <c r="B72" s="163"/>
      <c r="C72" s="162"/>
    </row>
    <row r="73" spans="1:3">
      <c r="A73" s="163"/>
      <c r="B73" s="163"/>
      <c r="C73" s="162"/>
    </row>
  </sheetData>
  <mergeCells count="10">
    <mergeCell ref="B16:C16"/>
    <mergeCell ref="B20:F20"/>
    <mergeCell ref="B23:F23"/>
    <mergeCell ref="B26:C26"/>
    <mergeCell ref="B1:E1"/>
    <mergeCell ref="B2:F2"/>
    <mergeCell ref="B5:D5"/>
    <mergeCell ref="B7:F7"/>
    <mergeCell ref="B10:F10"/>
    <mergeCell ref="B13:F13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58954-48A2-430F-9C4B-C4A087E5D8E8}">
  <dimension ref="A1:I60"/>
  <sheetViews>
    <sheetView workbookViewId="0">
      <selection activeCell="B16" sqref="B16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301" t="s">
        <v>0</v>
      </c>
      <c r="C1" s="301"/>
      <c r="D1" s="301"/>
      <c r="E1" s="301"/>
      <c r="F1" s="131"/>
      <c r="H1" s="132"/>
      <c r="I1" s="132"/>
    </row>
    <row r="2" spans="1:9" ht="18" customHeight="1">
      <c r="B2" s="301" t="s">
        <v>324</v>
      </c>
      <c r="C2" s="301"/>
      <c r="D2" s="301"/>
      <c r="E2" s="301"/>
      <c r="F2" s="301"/>
      <c r="H2" s="132"/>
      <c r="I2" s="132"/>
    </row>
    <row r="3" spans="1:9" ht="18" customHeight="1">
      <c r="B3" s="130" t="s">
        <v>325</v>
      </c>
      <c r="C3" s="133"/>
      <c r="D3" s="134"/>
      <c r="E3" s="131"/>
      <c r="F3" s="131"/>
      <c r="H3" s="132"/>
      <c r="I3" s="132"/>
    </row>
    <row r="4" spans="1:9" ht="18" customHeight="1">
      <c r="B4" s="130"/>
      <c r="C4" s="133"/>
      <c r="D4" s="134"/>
      <c r="E4" s="131"/>
      <c r="F4" s="131"/>
      <c r="H4" s="132"/>
      <c r="I4" s="132"/>
    </row>
    <row r="5" spans="1:9" ht="22.5" customHeight="1">
      <c r="A5" s="163"/>
      <c r="B5" s="307" t="s">
        <v>339</v>
      </c>
      <c r="C5" s="308"/>
      <c r="D5" s="308"/>
      <c r="E5" s="308"/>
      <c r="F5" s="308"/>
    </row>
    <row r="6" spans="1:9" ht="22.5" customHeight="1">
      <c r="A6" s="163"/>
      <c r="B6" s="164" t="s">
        <v>41</v>
      </c>
      <c r="C6" s="165" t="s">
        <v>20</v>
      </c>
      <c r="D6" s="166" t="s">
        <v>327</v>
      </c>
      <c r="E6" s="167" t="s">
        <v>328</v>
      </c>
      <c r="F6" s="167" t="s">
        <v>329</v>
      </c>
    </row>
    <row r="7" spans="1:9" ht="22.5" customHeight="1">
      <c r="A7" s="163"/>
      <c r="B7" s="296" t="s">
        <v>29</v>
      </c>
      <c r="C7" s="297"/>
      <c r="D7" s="297"/>
      <c r="E7" s="297"/>
      <c r="F7" s="298"/>
    </row>
    <row r="8" spans="1:9" s="171" customFormat="1" ht="17.100000000000001" customHeight="1">
      <c r="A8" s="168"/>
      <c r="B8" s="169" t="s">
        <v>340</v>
      </c>
      <c r="C8" s="169" t="s">
        <v>302</v>
      </c>
      <c r="D8" s="170">
        <v>13</v>
      </c>
      <c r="E8" s="169">
        <v>60000000</v>
      </c>
      <c r="F8" s="169">
        <v>6000000</v>
      </c>
    </row>
    <row r="9" spans="1:9" ht="17.100000000000001" customHeight="1">
      <c r="A9" s="162"/>
      <c r="B9" s="150" t="s">
        <v>330</v>
      </c>
      <c r="C9" s="151"/>
      <c r="D9" s="170">
        <f>SUM(D8)</f>
        <v>13</v>
      </c>
      <c r="E9" s="169">
        <f>SUM(E8)</f>
        <v>60000000</v>
      </c>
      <c r="F9" s="169">
        <f>SUM(F8)</f>
        <v>6000000</v>
      </c>
    </row>
    <row r="10" spans="1:9">
      <c r="A10" s="163"/>
      <c r="B10" s="299" t="s">
        <v>40</v>
      </c>
      <c r="C10" s="300"/>
      <c r="D10" s="170">
        <f>D9</f>
        <v>13</v>
      </c>
      <c r="E10" s="169">
        <f>E9</f>
        <v>60000000</v>
      </c>
      <c r="F10" s="169">
        <f>F9</f>
        <v>6000000</v>
      </c>
    </row>
    <row r="11" spans="1:9">
      <c r="A11" s="163"/>
      <c r="B11" s="163"/>
      <c r="C11" s="162"/>
    </row>
    <row r="12" spans="1:9">
      <c r="A12" s="163"/>
      <c r="B12" s="163"/>
      <c r="C12" s="162"/>
    </row>
    <row r="13" spans="1:9">
      <c r="A13" s="163"/>
      <c r="B13" s="163"/>
      <c r="C13" s="162"/>
    </row>
    <row r="14" spans="1:9">
      <c r="A14" s="163"/>
      <c r="B14" s="163"/>
      <c r="C14" s="162"/>
    </row>
    <row r="15" spans="1:9">
      <c r="A15" s="163"/>
      <c r="B15" s="163"/>
      <c r="C15" s="162"/>
    </row>
    <row r="16" spans="1:9">
      <c r="A16" s="163"/>
      <c r="B16" s="163"/>
      <c r="C16" s="162"/>
    </row>
    <row r="17" spans="1:3">
      <c r="A17" s="163"/>
      <c r="B17" s="163"/>
      <c r="C17" s="162"/>
    </row>
    <row r="18" spans="1:3">
      <c r="A18" s="163"/>
      <c r="B18" s="163"/>
      <c r="C18" s="162"/>
    </row>
    <row r="19" spans="1:3">
      <c r="A19" s="163"/>
      <c r="B19" s="163"/>
      <c r="C19" s="162"/>
    </row>
    <row r="20" spans="1:3">
      <c r="A20" s="163"/>
      <c r="B20" s="163"/>
      <c r="C20" s="162"/>
    </row>
    <row r="21" spans="1:3">
      <c r="A21" s="163"/>
      <c r="B21" s="163"/>
      <c r="C21" s="162"/>
    </row>
    <row r="22" spans="1:3">
      <c r="A22" s="163"/>
      <c r="B22" s="163"/>
      <c r="C22" s="162"/>
    </row>
    <row r="23" spans="1:3">
      <c r="A23" s="163"/>
      <c r="B23" s="163"/>
      <c r="C23" s="162"/>
    </row>
    <row r="24" spans="1:3">
      <c r="A24" s="163"/>
      <c r="B24" s="163"/>
      <c r="C24" s="162"/>
    </row>
    <row r="25" spans="1:3">
      <c r="A25" s="163"/>
      <c r="B25" s="163"/>
      <c r="C25" s="162"/>
    </row>
    <row r="26" spans="1:3">
      <c r="A26" s="163"/>
      <c r="B26" s="163"/>
      <c r="C26" s="162"/>
    </row>
    <row r="27" spans="1:3">
      <c r="A27" s="163"/>
      <c r="B27" s="163"/>
      <c r="C27" s="162"/>
    </row>
    <row r="28" spans="1:3">
      <c r="A28" s="163"/>
      <c r="B28" s="163"/>
      <c r="C28" s="162"/>
    </row>
    <row r="29" spans="1:3">
      <c r="A29" s="163"/>
      <c r="B29" s="163"/>
      <c r="C29" s="162"/>
    </row>
    <row r="30" spans="1:3">
      <c r="A30" s="163"/>
      <c r="B30" s="163"/>
      <c r="C30" s="162"/>
    </row>
    <row r="31" spans="1:3">
      <c r="A31" s="163"/>
      <c r="B31" s="163"/>
      <c r="C31" s="162"/>
    </row>
    <row r="32" spans="1:3">
      <c r="A32" s="163"/>
      <c r="B32" s="163"/>
      <c r="C32" s="162"/>
    </row>
    <row r="33" spans="1:3">
      <c r="A33" s="163"/>
      <c r="B33" s="163"/>
      <c r="C33" s="162"/>
    </row>
    <row r="34" spans="1:3">
      <c r="A34" s="163"/>
      <c r="B34" s="163"/>
      <c r="C34" s="162"/>
    </row>
    <row r="35" spans="1:3">
      <c r="A35" s="163"/>
      <c r="B35" s="163"/>
      <c r="C35" s="162"/>
    </row>
    <row r="36" spans="1:3">
      <c r="A36" s="163"/>
      <c r="B36" s="163"/>
      <c r="C36" s="162"/>
    </row>
    <row r="37" spans="1:3">
      <c r="A37" s="163"/>
      <c r="B37" s="163"/>
      <c r="C37" s="162"/>
    </row>
    <row r="38" spans="1:3">
      <c r="A38" s="163"/>
      <c r="B38" s="163"/>
      <c r="C38" s="162"/>
    </row>
    <row r="39" spans="1:3">
      <c r="A39" s="163"/>
      <c r="B39" s="163"/>
      <c r="C39" s="162"/>
    </row>
    <row r="40" spans="1:3">
      <c r="A40" s="163"/>
      <c r="B40" s="163"/>
      <c r="C40" s="162"/>
    </row>
    <row r="41" spans="1:3">
      <c r="A41" s="163"/>
      <c r="B41" s="163"/>
      <c r="C41" s="162"/>
    </row>
    <row r="42" spans="1:3">
      <c r="A42" s="163"/>
      <c r="B42" s="163"/>
      <c r="C42" s="162"/>
    </row>
    <row r="43" spans="1:3">
      <c r="A43" s="163"/>
      <c r="B43" s="163"/>
      <c r="C43" s="162"/>
    </row>
    <row r="44" spans="1:3">
      <c r="A44" s="163"/>
      <c r="B44" s="163"/>
      <c r="C44" s="162"/>
    </row>
    <row r="45" spans="1:3">
      <c r="A45" s="163"/>
      <c r="B45" s="163"/>
      <c r="C45" s="162"/>
    </row>
    <row r="46" spans="1:3">
      <c r="A46" s="163"/>
      <c r="B46" s="163"/>
      <c r="C46" s="162"/>
    </row>
    <row r="47" spans="1:3">
      <c r="A47" s="163"/>
      <c r="B47" s="163"/>
      <c r="C47" s="162"/>
    </row>
    <row r="48" spans="1:3">
      <c r="A48" s="163"/>
      <c r="B48" s="163"/>
      <c r="C48" s="162"/>
    </row>
    <row r="49" spans="1:3">
      <c r="A49" s="163"/>
      <c r="B49" s="163"/>
      <c r="C49" s="162"/>
    </row>
    <row r="50" spans="1:3">
      <c r="A50" s="163"/>
      <c r="B50" s="163"/>
      <c r="C50" s="162"/>
    </row>
    <row r="51" spans="1:3">
      <c r="A51" s="163"/>
      <c r="B51" s="163"/>
      <c r="C51" s="162"/>
    </row>
    <row r="52" spans="1:3">
      <c r="A52" s="163"/>
      <c r="B52" s="163"/>
      <c r="C52" s="162"/>
    </row>
    <row r="53" spans="1:3">
      <c r="A53" s="163"/>
      <c r="B53" s="163"/>
      <c r="C53" s="162"/>
    </row>
    <row r="54" spans="1:3">
      <c r="A54" s="163"/>
      <c r="B54" s="163"/>
      <c r="C54" s="162"/>
    </row>
    <row r="55" spans="1:3">
      <c r="A55" s="163"/>
      <c r="B55" s="163"/>
      <c r="C55" s="162"/>
    </row>
    <row r="56" spans="1:3">
      <c r="A56" s="163"/>
      <c r="B56" s="163"/>
      <c r="C56" s="162"/>
    </row>
    <row r="57" spans="1:3">
      <c r="A57" s="163"/>
      <c r="B57" s="163"/>
      <c r="C57" s="162"/>
    </row>
    <row r="58" spans="1:3">
      <c r="A58" s="163"/>
      <c r="B58" s="163"/>
      <c r="C58" s="162"/>
    </row>
    <row r="59" spans="1:3">
      <c r="A59" s="163"/>
      <c r="B59" s="163"/>
      <c r="C59" s="162"/>
    </row>
    <row r="60" spans="1:3">
      <c r="A60" s="163"/>
      <c r="B60" s="163"/>
      <c r="C60" s="162"/>
    </row>
  </sheetData>
  <mergeCells count="5">
    <mergeCell ref="B10:C10"/>
    <mergeCell ref="B5:F5"/>
    <mergeCell ref="B7:F7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4" sqref="B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9" t="s">
        <v>0</v>
      </c>
      <c r="C1" s="309"/>
      <c r="D1" s="5"/>
      <c r="E1" s="5"/>
      <c r="F1" s="5"/>
    </row>
    <row r="2" spans="1:6" ht="27.95" customHeight="1">
      <c r="A2" s="4"/>
      <c r="B2" s="310" t="s">
        <v>315</v>
      </c>
      <c r="C2" s="310"/>
      <c r="D2" s="310"/>
      <c r="E2" s="310"/>
      <c r="F2" s="310"/>
    </row>
    <row r="3" spans="1:6" ht="42.75" customHeight="1">
      <c r="B3" s="288" t="s">
        <v>46</v>
      </c>
      <c r="C3" s="289"/>
      <c r="D3" s="289"/>
      <c r="E3" s="289"/>
      <c r="F3" s="28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6" t="s">
        <v>77</v>
      </c>
      <c r="C12" s="127" t="s">
        <v>56</v>
      </c>
      <c r="D12" s="128" t="s">
        <v>142</v>
      </c>
      <c r="E12" s="129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 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2026-02-25T10:38:28Z</cp:lastPrinted>
  <dcterms:created xsi:type="dcterms:W3CDTF">2024-09-12T06:50:39Z</dcterms:created>
  <dcterms:modified xsi:type="dcterms:W3CDTF">2026-02-25T10:49:21Z</dcterms:modified>
</cp:coreProperties>
</file>